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480" yWindow="405" windowWidth="19215" windowHeight="11760" activeTab="6"/>
  </bookViews>
  <sheets>
    <sheet name="PRM_Summary" sheetId="9" r:id="rId1"/>
    <sheet name="PRM70ND" sheetId="5" r:id="rId2"/>
    <sheet name="PRMallND" sheetId="6" r:id="rId3"/>
    <sheet name="PRM70all" sheetId="7" r:id="rId4"/>
    <sheet name="PRMallall" sheetId="8" r:id="rId5"/>
    <sheet name="rawdata" sheetId="4" r:id="rId6"/>
    <sheet name="sourcedata" sheetId="2" r:id="rId7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4" i="5" l="1"/>
  <c r="E13" i="5"/>
  <c r="E15" i="5"/>
  <c r="E13" i="9"/>
  <c r="B13" i="5"/>
  <c r="E12" i="9"/>
  <c r="B14" i="5"/>
  <c r="E11" i="9"/>
  <c r="B12" i="5"/>
  <c r="E10" i="9"/>
  <c r="B11" i="5"/>
  <c r="E9" i="9"/>
  <c r="G2" i="5" a="1"/>
  <c r="G2" i="5"/>
  <c r="H5" i="5"/>
  <c r="H7" i="5"/>
  <c r="G3" i="5"/>
  <c r="H8" i="5"/>
  <c r="H9" i="5"/>
  <c r="H12" i="5"/>
  <c r="H11" i="5"/>
  <c r="H14" i="5"/>
  <c r="H10" i="5"/>
  <c r="H13" i="5"/>
  <c r="H15" i="5"/>
  <c r="H16" i="5"/>
  <c r="E5" i="9"/>
  <c r="H17" i="5"/>
  <c r="H18" i="5"/>
  <c r="H19" i="5"/>
  <c r="H22" i="5"/>
  <c r="H21" i="5"/>
  <c r="H24" i="5"/>
  <c r="H20" i="5"/>
  <c r="H23" i="5"/>
  <c r="H25" i="5"/>
  <c r="H26" i="5"/>
  <c r="E6" i="9"/>
  <c r="E7" i="9"/>
  <c r="G1" i="5"/>
  <c r="E2" i="9"/>
  <c r="E8" i="9"/>
  <c r="G4" i="5"/>
  <c r="H1" i="5"/>
  <c r="E4" i="9"/>
  <c r="B16" i="5"/>
  <c r="E3" i="9"/>
  <c r="E14" i="7"/>
  <c r="E13" i="7"/>
  <c r="E15" i="7"/>
  <c r="D13" i="9"/>
  <c r="B13" i="7"/>
  <c r="D12" i="9"/>
  <c r="B14" i="7"/>
  <c r="D11" i="9"/>
  <c r="B12" i="7"/>
  <c r="D10" i="9"/>
  <c r="B11" i="7"/>
  <c r="D9" i="9"/>
  <c r="G2" i="7" a="1"/>
  <c r="G2" i="7"/>
  <c r="H5" i="7"/>
  <c r="H7" i="7"/>
  <c r="G3" i="7"/>
  <c r="H8" i="7"/>
  <c r="H9" i="7"/>
  <c r="H12" i="7"/>
  <c r="H11" i="7"/>
  <c r="H14" i="7"/>
  <c r="H10" i="7"/>
  <c r="H13" i="7"/>
  <c r="H15" i="7"/>
  <c r="H16" i="7"/>
  <c r="D5" i="9"/>
  <c r="H17" i="7"/>
  <c r="H18" i="7"/>
  <c r="H19" i="7"/>
  <c r="H22" i="7"/>
  <c r="H21" i="7"/>
  <c r="H24" i="7"/>
  <c r="H20" i="7"/>
  <c r="H23" i="7"/>
  <c r="H25" i="7"/>
  <c r="H26" i="7"/>
  <c r="D6" i="9"/>
  <c r="D7" i="9"/>
  <c r="G1" i="7"/>
  <c r="D2" i="9"/>
  <c r="D8" i="9"/>
  <c r="G4" i="7"/>
  <c r="H1" i="7"/>
  <c r="D4" i="9"/>
  <c r="B16" i="7"/>
  <c r="D3" i="9"/>
  <c r="E19" i="6"/>
  <c r="E18" i="6"/>
  <c r="E20" i="6"/>
  <c r="C13" i="9"/>
  <c r="B18" i="6"/>
  <c r="C12" i="9"/>
  <c r="B19" i="6"/>
  <c r="C11" i="9"/>
  <c r="B17" i="6"/>
  <c r="C10" i="9"/>
  <c r="B16" i="6"/>
  <c r="C9" i="9"/>
  <c r="G2" i="6" a="1"/>
  <c r="G2" i="6"/>
  <c r="H5" i="6"/>
  <c r="H7" i="6"/>
  <c r="G3" i="6"/>
  <c r="H8" i="6"/>
  <c r="H9" i="6"/>
  <c r="H12" i="6"/>
  <c r="H11" i="6"/>
  <c r="H14" i="6"/>
  <c r="H10" i="6"/>
  <c r="H13" i="6"/>
  <c r="H15" i="6"/>
  <c r="H16" i="6"/>
  <c r="C5" i="9"/>
  <c r="H17" i="6"/>
  <c r="H18" i="6"/>
  <c r="H19" i="6"/>
  <c r="H22" i="6"/>
  <c r="H21" i="6"/>
  <c r="H24" i="6"/>
  <c r="H20" i="6"/>
  <c r="H23" i="6"/>
  <c r="H25" i="6"/>
  <c r="H26" i="6"/>
  <c r="C6" i="9"/>
  <c r="C7" i="9"/>
  <c r="G1" i="6"/>
  <c r="C2" i="9"/>
  <c r="C8" i="9"/>
  <c r="G4" i="6"/>
  <c r="H1" i="6"/>
  <c r="C4" i="9"/>
  <c r="B21" i="6"/>
  <c r="C3" i="9"/>
  <c r="E19" i="8"/>
  <c r="E18" i="8"/>
  <c r="E20" i="8"/>
  <c r="B13" i="9"/>
  <c r="B18" i="8"/>
  <c r="B12" i="9"/>
  <c r="B19" i="8"/>
  <c r="B11" i="9"/>
  <c r="B17" i="8"/>
  <c r="B10" i="9"/>
  <c r="B16" i="8"/>
  <c r="B9" i="9"/>
  <c r="G2" i="8" a="1"/>
  <c r="G2" i="8"/>
  <c r="H5" i="8"/>
  <c r="H7" i="8"/>
  <c r="G3" i="8"/>
  <c r="H8" i="8"/>
  <c r="H9" i="8"/>
  <c r="H12" i="8"/>
  <c r="H11" i="8"/>
  <c r="H14" i="8"/>
  <c r="H10" i="8"/>
  <c r="H13" i="8"/>
  <c r="H15" i="8"/>
  <c r="H16" i="8"/>
  <c r="B5" i="9"/>
  <c r="H17" i="8"/>
  <c r="H18" i="8"/>
  <c r="H19" i="8"/>
  <c r="H22" i="8"/>
  <c r="H21" i="8"/>
  <c r="H24" i="8"/>
  <c r="H20" i="8"/>
  <c r="H23" i="8"/>
  <c r="H25" i="8"/>
  <c r="H26" i="8"/>
  <c r="B6" i="9"/>
  <c r="B7" i="9"/>
  <c r="G1" i="8"/>
  <c r="B2" i="9"/>
  <c r="B8" i="9"/>
  <c r="G4" i="8"/>
  <c r="H1" i="8"/>
  <c r="B4" i="9"/>
  <c r="B21" i="8"/>
  <c r="B3" i="9"/>
  <c r="F19" i="8"/>
  <c r="F18" i="8"/>
  <c r="F20" i="8"/>
  <c r="F17" i="8"/>
  <c r="F16" i="8"/>
  <c r="E17" i="8"/>
  <c r="E16" i="8"/>
  <c r="D19" i="8"/>
  <c r="D18" i="8"/>
  <c r="D20" i="8"/>
  <c r="D17" i="8"/>
  <c r="D16" i="8"/>
  <c r="C19" i="8"/>
  <c r="C18" i="8"/>
  <c r="C20" i="8"/>
  <c r="C17" i="8"/>
  <c r="C16" i="8"/>
  <c r="B20" i="8"/>
  <c r="BG2" i="8" a="1"/>
  <c r="BG2" i="8"/>
  <c r="BH5" i="8"/>
  <c r="BH17" i="8"/>
  <c r="BG3" i="8"/>
  <c r="BH18" i="8"/>
  <c r="BH19" i="8"/>
  <c r="BH22" i="8"/>
  <c r="BH21" i="8"/>
  <c r="BH24" i="8"/>
  <c r="BH20" i="8"/>
  <c r="BH23" i="8"/>
  <c r="BH25" i="8"/>
  <c r="BH26" i="8"/>
  <c r="BH7" i="8"/>
  <c r="BH8" i="8"/>
  <c r="BH9" i="8"/>
  <c r="BH12" i="8"/>
  <c r="BH11" i="8"/>
  <c r="BH14" i="8"/>
  <c r="BH10" i="8"/>
  <c r="BH13" i="8"/>
  <c r="BH15" i="8"/>
  <c r="BH16" i="8"/>
  <c r="BK2" i="8" a="1"/>
  <c r="BK4" i="8"/>
  <c r="BL1" i="8"/>
  <c r="BK2" i="8"/>
  <c r="BK1" i="8"/>
  <c r="BL2" i="8"/>
  <c r="BK3" i="8"/>
  <c r="BL3" i="8"/>
  <c r="BL4" i="8"/>
  <c r="BK5" i="8"/>
  <c r="BL5" i="8"/>
  <c r="BK6" i="8"/>
  <c r="BL6" i="8"/>
  <c r="BC2" i="8" a="1"/>
  <c r="BC2" i="8"/>
  <c r="BD5" i="8"/>
  <c r="BD17" i="8"/>
  <c r="BC3" i="8"/>
  <c r="BD18" i="8"/>
  <c r="BD19" i="8"/>
  <c r="BD22" i="8"/>
  <c r="BD21" i="8"/>
  <c r="BD24" i="8"/>
  <c r="BD20" i="8"/>
  <c r="BD23" i="8"/>
  <c r="BD25" i="8"/>
  <c r="BD26" i="8"/>
  <c r="BD7" i="8"/>
  <c r="BD8" i="8"/>
  <c r="BD9" i="8"/>
  <c r="BD12" i="8"/>
  <c r="BD11" i="8"/>
  <c r="BD14" i="8"/>
  <c r="BD10" i="8"/>
  <c r="BD13" i="8"/>
  <c r="BD15" i="8"/>
  <c r="BD16" i="8"/>
  <c r="BG4" i="8"/>
  <c r="BH1" i="8"/>
  <c r="BG1" i="8"/>
  <c r="BH2" i="8"/>
  <c r="BH3" i="8"/>
  <c r="BH4" i="8"/>
  <c r="BG5" i="8"/>
  <c r="BG6" i="8"/>
  <c r="BH6" i="8"/>
  <c r="AY2" i="8" a="1"/>
  <c r="AY2" i="8"/>
  <c r="AZ5" i="8"/>
  <c r="AZ17" i="8"/>
  <c r="AY3" i="8"/>
  <c r="AZ18" i="8"/>
  <c r="AZ19" i="8"/>
  <c r="AZ22" i="8"/>
  <c r="AZ21" i="8"/>
  <c r="AZ24" i="8"/>
  <c r="AZ20" i="8"/>
  <c r="AZ23" i="8"/>
  <c r="AZ25" i="8"/>
  <c r="AZ26" i="8"/>
  <c r="AZ7" i="8"/>
  <c r="AZ8" i="8"/>
  <c r="AZ9" i="8"/>
  <c r="AZ12" i="8"/>
  <c r="AZ11" i="8"/>
  <c r="AZ14" i="8"/>
  <c r="AZ10" i="8"/>
  <c r="AZ13" i="8"/>
  <c r="AZ15" i="8"/>
  <c r="AZ16" i="8"/>
  <c r="BC4" i="8"/>
  <c r="BD1" i="8"/>
  <c r="BC1" i="8"/>
  <c r="BD2" i="8"/>
  <c r="BD3" i="8"/>
  <c r="BD4" i="8"/>
  <c r="BC5" i="8"/>
  <c r="BC6" i="8"/>
  <c r="BD6" i="8"/>
  <c r="AU2" i="8" a="1"/>
  <c r="AU2" i="8"/>
  <c r="AV5" i="8"/>
  <c r="AV17" i="8"/>
  <c r="AU3" i="8"/>
  <c r="AV18" i="8"/>
  <c r="AV19" i="8"/>
  <c r="AV22" i="8"/>
  <c r="AV21" i="8"/>
  <c r="AV24" i="8"/>
  <c r="AV20" i="8"/>
  <c r="AV23" i="8"/>
  <c r="AV25" i="8"/>
  <c r="AV26" i="8"/>
  <c r="AV7" i="8"/>
  <c r="AV8" i="8"/>
  <c r="AV9" i="8"/>
  <c r="AV12" i="8"/>
  <c r="AV11" i="8"/>
  <c r="AV14" i="8"/>
  <c r="AV10" i="8"/>
  <c r="AV13" i="8"/>
  <c r="AV15" i="8"/>
  <c r="AV16" i="8"/>
  <c r="AY4" i="8"/>
  <c r="AZ1" i="8"/>
  <c r="AY1" i="8"/>
  <c r="AZ2" i="8"/>
  <c r="AZ3" i="8"/>
  <c r="AZ4" i="8"/>
  <c r="AY5" i="8"/>
  <c r="AY6" i="8"/>
  <c r="AZ6" i="8"/>
  <c r="AQ2" i="8" a="1"/>
  <c r="AQ2" i="8"/>
  <c r="AR5" i="8"/>
  <c r="AR17" i="8"/>
  <c r="AQ3" i="8"/>
  <c r="AR18" i="8"/>
  <c r="AR19" i="8"/>
  <c r="AR22" i="8"/>
  <c r="AR21" i="8"/>
  <c r="AR24" i="8"/>
  <c r="AR20" i="8"/>
  <c r="AR23" i="8"/>
  <c r="AR25" i="8"/>
  <c r="AR26" i="8"/>
  <c r="AR7" i="8"/>
  <c r="AR8" i="8"/>
  <c r="AR9" i="8"/>
  <c r="AR12" i="8"/>
  <c r="AR11" i="8"/>
  <c r="AR14" i="8"/>
  <c r="AR10" i="8"/>
  <c r="AR13" i="8"/>
  <c r="AR15" i="8"/>
  <c r="AR16" i="8"/>
  <c r="AU4" i="8"/>
  <c r="AV1" i="8"/>
  <c r="AU1" i="8"/>
  <c r="AV2" i="8"/>
  <c r="AV3" i="8"/>
  <c r="AV4" i="8"/>
  <c r="AU5" i="8"/>
  <c r="AU6" i="8"/>
  <c r="AV6" i="8"/>
  <c r="AM2" i="8" a="1"/>
  <c r="AM2" i="8"/>
  <c r="AN5" i="8"/>
  <c r="AN17" i="8"/>
  <c r="AM3" i="8"/>
  <c r="AN18" i="8"/>
  <c r="AN19" i="8"/>
  <c r="AN22" i="8"/>
  <c r="AN21" i="8"/>
  <c r="AN24" i="8"/>
  <c r="AN20" i="8"/>
  <c r="AN23" i="8"/>
  <c r="AN25" i="8"/>
  <c r="AN26" i="8"/>
  <c r="AN7" i="8"/>
  <c r="AN8" i="8"/>
  <c r="AN9" i="8"/>
  <c r="AN12" i="8"/>
  <c r="AN11" i="8"/>
  <c r="AN14" i="8"/>
  <c r="AN10" i="8"/>
  <c r="AN13" i="8"/>
  <c r="AN15" i="8"/>
  <c r="AN16" i="8"/>
  <c r="AQ4" i="8"/>
  <c r="AR1" i="8"/>
  <c r="AQ1" i="8"/>
  <c r="AR2" i="8"/>
  <c r="AR3" i="8"/>
  <c r="AR4" i="8"/>
  <c r="AQ5" i="8"/>
  <c r="AQ6" i="8"/>
  <c r="AR6" i="8"/>
  <c r="AI2" i="8" a="1"/>
  <c r="AI2" i="8"/>
  <c r="AJ5" i="8"/>
  <c r="AJ17" i="8"/>
  <c r="AI3" i="8"/>
  <c r="AJ18" i="8"/>
  <c r="AJ19" i="8"/>
  <c r="AJ22" i="8"/>
  <c r="AJ21" i="8"/>
  <c r="AJ24" i="8"/>
  <c r="AJ20" i="8"/>
  <c r="AJ23" i="8"/>
  <c r="AJ25" i="8"/>
  <c r="AJ26" i="8"/>
  <c r="AJ7" i="8"/>
  <c r="AJ8" i="8"/>
  <c r="AJ9" i="8"/>
  <c r="AJ12" i="8"/>
  <c r="AJ11" i="8"/>
  <c r="AJ14" i="8"/>
  <c r="AJ10" i="8"/>
  <c r="AJ13" i="8"/>
  <c r="AJ15" i="8"/>
  <c r="AJ16" i="8"/>
  <c r="AM4" i="8"/>
  <c r="AN1" i="8"/>
  <c r="AM1" i="8"/>
  <c r="AN2" i="8"/>
  <c r="AN3" i="8"/>
  <c r="AN4" i="8"/>
  <c r="AM5" i="8"/>
  <c r="AM6" i="8"/>
  <c r="AN6" i="8"/>
  <c r="AE2" i="8" a="1"/>
  <c r="AE2" i="8"/>
  <c r="AF5" i="8"/>
  <c r="AF17" i="8"/>
  <c r="AE3" i="8"/>
  <c r="AF18" i="8"/>
  <c r="AF19" i="8"/>
  <c r="AF22" i="8"/>
  <c r="AF21" i="8"/>
  <c r="AF24" i="8"/>
  <c r="AF20" i="8"/>
  <c r="AF23" i="8"/>
  <c r="AF25" i="8"/>
  <c r="AF26" i="8"/>
  <c r="AF7" i="8"/>
  <c r="AF8" i="8"/>
  <c r="AF9" i="8"/>
  <c r="AF12" i="8"/>
  <c r="AF11" i="8"/>
  <c r="AF14" i="8"/>
  <c r="AF10" i="8"/>
  <c r="AF13" i="8"/>
  <c r="AF15" i="8"/>
  <c r="AF16" i="8"/>
  <c r="AI4" i="8"/>
  <c r="AJ1" i="8"/>
  <c r="AI1" i="8"/>
  <c r="AJ2" i="8"/>
  <c r="AJ3" i="8"/>
  <c r="AJ4" i="8"/>
  <c r="AI5" i="8"/>
  <c r="AI6" i="8"/>
  <c r="AJ6" i="8"/>
  <c r="AA2" i="8" a="1"/>
  <c r="AA2" i="8"/>
  <c r="AB5" i="8"/>
  <c r="AB17" i="8"/>
  <c r="AA3" i="8"/>
  <c r="AB18" i="8"/>
  <c r="AB19" i="8"/>
  <c r="AB22" i="8"/>
  <c r="AB21" i="8"/>
  <c r="AB24" i="8"/>
  <c r="AB20" i="8"/>
  <c r="AB23" i="8"/>
  <c r="AB25" i="8"/>
  <c r="AB26" i="8"/>
  <c r="AB7" i="8"/>
  <c r="AB8" i="8"/>
  <c r="AB9" i="8"/>
  <c r="AB12" i="8"/>
  <c r="AB11" i="8"/>
  <c r="AB14" i="8"/>
  <c r="AB10" i="8"/>
  <c r="AB13" i="8"/>
  <c r="AB15" i="8"/>
  <c r="AB16" i="8"/>
  <c r="AE4" i="8"/>
  <c r="AF1" i="8"/>
  <c r="AE1" i="8"/>
  <c r="AF2" i="8"/>
  <c r="AF3" i="8"/>
  <c r="AF4" i="8"/>
  <c r="AE5" i="8"/>
  <c r="AE6" i="8"/>
  <c r="AF6" i="8"/>
  <c r="W2" i="8" a="1"/>
  <c r="W2" i="8"/>
  <c r="X5" i="8"/>
  <c r="X17" i="8"/>
  <c r="W3" i="8"/>
  <c r="X18" i="8"/>
  <c r="X19" i="8"/>
  <c r="X22" i="8"/>
  <c r="X21" i="8"/>
  <c r="X24" i="8"/>
  <c r="X20" i="8"/>
  <c r="X23" i="8"/>
  <c r="X25" i="8"/>
  <c r="X26" i="8"/>
  <c r="X7" i="8"/>
  <c r="X8" i="8"/>
  <c r="X9" i="8"/>
  <c r="X12" i="8"/>
  <c r="X11" i="8"/>
  <c r="X14" i="8"/>
  <c r="X10" i="8"/>
  <c r="X13" i="8"/>
  <c r="X15" i="8"/>
  <c r="X16" i="8"/>
  <c r="AA4" i="8"/>
  <c r="AB1" i="8"/>
  <c r="AA1" i="8"/>
  <c r="AB2" i="8"/>
  <c r="AB3" i="8"/>
  <c r="AB4" i="8"/>
  <c r="AA5" i="8"/>
  <c r="AA6" i="8"/>
  <c r="AB6" i="8"/>
  <c r="S2" i="8" a="1"/>
  <c r="S2" i="8"/>
  <c r="T5" i="8"/>
  <c r="T17" i="8"/>
  <c r="S3" i="8"/>
  <c r="T18" i="8"/>
  <c r="T19" i="8"/>
  <c r="T22" i="8"/>
  <c r="T21" i="8"/>
  <c r="T24" i="8"/>
  <c r="T20" i="8"/>
  <c r="T23" i="8"/>
  <c r="T25" i="8"/>
  <c r="T26" i="8"/>
  <c r="T7" i="8"/>
  <c r="T8" i="8"/>
  <c r="T9" i="8"/>
  <c r="T12" i="8"/>
  <c r="T11" i="8"/>
  <c r="T14" i="8"/>
  <c r="T10" i="8"/>
  <c r="T13" i="8"/>
  <c r="T15" i="8"/>
  <c r="T16" i="8"/>
  <c r="W4" i="8"/>
  <c r="X1" i="8"/>
  <c r="W1" i="8"/>
  <c r="X2" i="8"/>
  <c r="X3" i="8"/>
  <c r="X4" i="8"/>
  <c r="W5" i="8"/>
  <c r="W6" i="8"/>
  <c r="X6" i="8"/>
  <c r="O2" i="8" a="1"/>
  <c r="O2" i="8"/>
  <c r="P5" i="8"/>
  <c r="P17" i="8"/>
  <c r="O3" i="8"/>
  <c r="P18" i="8"/>
  <c r="P19" i="8"/>
  <c r="P22" i="8"/>
  <c r="P21" i="8"/>
  <c r="P24" i="8"/>
  <c r="P20" i="8"/>
  <c r="P23" i="8"/>
  <c r="P25" i="8"/>
  <c r="P26" i="8"/>
  <c r="P7" i="8"/>
  <c r="P8" i="8"/>
  <c r="P9" i="8"/>
  <c r="P12" i="8"/>
  <c r="P11" i="8"/>
  <c r="P14" i="8"/>
  <c r="P10" i="8"/>
  <c r="P13" i="8"/>
  <c r="P15" i="8"/>
  <c r="P16" i="8"/>
  <c r="S4" i="8"/>
  <c r="T1" i="8"/>
  <c r="S1" i="8"/>
  <c r="T2" i="8"/>
  <c r="T3" i="8"/>
  <c r="T4" i="8"/>
  <c r="S5" i="8"/>
  <c r="S6" i="8"/>
  <c r="T6" i="8"/>
  <c r="K2" i="8" a="1"/>
  <c r="K2" i="8"/>
  <c r="L5" i="8"/>
  <c r="L17" i="8"/>
  <c r="K3" i="8"/>
  <c r="L18" i="8"/>
  <c r="L19" i="8"/>
  <c r="L22" i="8"/>
  <c r="L21" i="8"/>
  <c r="L24" i="8"/>
  <c r="L20" i="8"/>
  <c r="L23" i="8"/>
  <c r="L25" i="8"/>
  <c r="L26" i="8"/>
  <c r="L7" i="8"/>
  <c r="L8" i="8"/>
  <c r="L9" i="8"/>
  <c r="L12" i="8"/>
  <c r="L11" i="8"/>
  <c r="L14" i="8"/>
  <c r="L10" i="8"/>
  <c r="L13" i="8"/>
  <c r="L15" i="8"/>
  <c r="L16" i="8"/>
  <c r="O4" i="8"/>
  <c r="P1" i="8"/>
  <c r="O1" i="8"/>
  <c r="P2" i="8"/>
  <c r="P3" i="8"/>
  <c r="P4" i="8"/>
  <c r="O5" i="8"/>
  <c r="O6" i="8"/>
  <c r="P6" i="8"/>
  <c r="K4" i="8"/>
  <c r="L1" i="8"/>
  <c r="K1" i="8"/>
  <c r="L2" i="8"/>
  <c r="L3" i="8"/>
  <c r="L4" i="8"/>
  <c r="K5" i="8"/>
  <c r="K6" i="8"/>
  <c r="L6" i="8"/>
  <c r="H2" i="8"/>
  <c r="H3" i="8"/>
  <c r="H4" i="8"/>
  <c r="G5" i="8"/>
  <c r="G6" i="8"/>
  <c r="H6" i="8"/>
  <c r="F14" i="7"/>
  <c r="F13" i="7"/>
  <c r="F15" i="7"/>
  <c r="F12" i="7"/>
  <c r="F11" i="7"/>
  <c r="E12" i="7"/>
  <c r="E11" i="7"/>
  <c r="D14" i="7"/>
  <c r="D13" i="7"/>
  <c r="D15" i="7"/>
  <c r="D12" i="7"/>
  <c r="D11" i="7"/>
  <c r="C14" i="7"/>
  <c r="C13" i="7"/>
  <c r="C15" i="7"/>
  <c r="C12" i="7"/>
  <c r="C11" i="7"/>
  <c r="B15" i="7"/>
  <c r="AM2" i="7" a="1"/>
  <c r="AM2" i="7"/>
  <c r="AN5" i="7"/>
  <c r="AN17" i="7"/>
  <c r="AM3" i="7"/>
  <c r="AN18" i="7"/>
  <c r="AN19" i="7"/>
  <c r="AN22" i="7"/>
  <c r="AN21" i="7"/>
  <c r="AN24" i="7"/>
  <c r="AN20" i="7"/>
  <c r="AN23" i="7"/>
  <c r="AN25" i="7"/>
  <c r="AN26" i="7"/>
  <c r="AN7" i="7"/>
  <c r="AN8" i="7"/>
  <c r="AN9" i="7"/>
  <c r="AN12" i="7"/>
  <c r="AN11" i="7"/>
  <c r="AN14" i="7"/>
  <c r="AN10" i="7"/>
  <c r="AN13" i="7"/>
  <c r="AN15" i="7"/>
  <c r="AN16" i="7"/>
  <c r="AQ2" i="7" a="1"/>
  <c r="AQ4" i="7"/>
  <c r="AR1" i="7"/>
  <c r="AQ2" i="7"/>
  <c r="AQ1" i="7"/>
  <c r="AR2" i="7"/>
  <c r="AQ3" i="7"/>
  <c r="AR3" i="7"/>
  <c r="AR4" i="7"/>
  <c r="AQ5" i="7"/>
  <c r="AR5" i="7"/>
  <c r="AQ6" i="7"/>
  <c r="AR6" i="7"/>
  <c r="AI2" i="7" a="1"/>
  <c r="AI2" i="7"/>
  <c r="AJ5" i="7"/>
  <c r="AJ17" i="7"/>
  <c r="AI3" i="7"/>
  <c r="AJ18" i="7"/>
  <c r="AJ19" i="7"/>
  <c r="AJ22" i="7"/>
  <c r="AJ21" i="7"/>
  <c r="AJ24" i="7"/>
  <c r="AJ20" i="7"/>
  <c r="AJ23" i="7"/>
  <c r="AJ25" i="7"/>
  <c r="AJ26" i="7"/>
  <c r="AJ7" i="7"/>
  <c r="AJ8" i="7"/>
  <c r="AJ9" i="7"/>
  <c r="AJ12" i="7"/>
  <c r="AJ11" i="7"/>
  <c r="AJ14" i="7"/>
  <c r="AJ10" i="7"/>
  <c r="AJ13" i="7"/>
  <c r="AJ15" i="7"/>
  <c r="AJ16" i="7"/>
  <c r="AM4" i="7"/>
  <c r="AN1" i="7"/>
  <c r="AM1" i="7"/>
  <c r="AN2" i="7"/>
  <c r="AN3" i="7"/>
  <c r="AN4" i="7"/>
  <c r="AM5" i="7"/>
  <c r="AM6" i="7"/>
  <c r="AN6" i="7"/>
  <c r="AE2" i="7" a="1"/>
  <c r="AE2" i="7"/>
  <c r="AF5" i="7"/>
  <c r="AF17" i="7"/>
  <c r="AE3" i="7"/>
  <c r="AF18" i="7"/>
  <c r="AF19" i="7"/>
  <c r="AF22" i="7"/>
  <c r="AF21" i="7"/>
  <c r="AF24" i="7"/>
  <c r="AF20" i="7"/>
  <c r="AF23" i="7"/>
  <c r="AF25" i="7"/>
  <c r="AF26" i="7"/>
  <c r="AF7" i="7"/>
  <c r="AF8" i="7"/>
  <c r="AF9" i="7"/>
  <c r="AF12" i="7"/>
  <c r="AF11" i="7"/>
  <c r="AF14" i="7"/>
  <c r="AF10" i="7"/>
  <c r="AF13" i="7"/>
  <c r="AF15" i="7"/>
  <c r="AF16" i="7"/>
  <c r="AI4" i="7"/>
  <c r="AJ1" i="7"/>
  <c r="AI1" i="7"/>
  <c r="AJ2" i="7"/>
  <c r="AJ3" i="7"/>
  <c r="AJ4" i="7"/>
  <c r="AI5" i="7"/>
  <c r="AI6" i="7"/>
  <c r="AJ6" i="7"/>
  <c r="AA2" i="7" a="1"/>
  <c r="AA2" i="7"/>
  <c r="AB5" i="7"/>
  <c r="AB17" i="7"/>
  <c r="AA3" i="7"/>
  <c r="AB18" i="7"/>
  <c r="AB19" i="7"/>
  <c r="AB22" i="7"/>
  <c r="AB21" i="7"/>
  <c r="AB24" i="7"/>
  <c r="AB20" i="7"/>
  <c r="AB23" i="7"/>
  <c r="AB25" i="7"/>
  <c r="AB26" i="7"/>
  <c r="AB7" i="7"/>
  <c r="AB8" i="7"/>
  <c r="AB9" i="7"/>
  <c r="AB12" i="7"/>
  <c r="AB11" i="7"/>
  <c r="AB14" i="7"/>
  <c r="AB10" i="7"/>
  <c r="AB13" i="7"/>
  <c r="AB15" i="7"/>
  <c r="AB16" i="7"/>
  <c r="AE4" i="7"/>
  <c r="AF1" i="7"/>
  <c r="AE1" i="7"/>
  <c r="AF2" i="7"/>
  <c r="AF3" i="7"/>
  <c r="AF4" i="7"/>
  <c r="AE5" i="7"/>
  <c r="AE6" i="7"/>
  <c r="AF6" i="7"/>
  <c r="W2" i="7" a="1"/>
  <c r="W2" i="7"/>
  <c r="X5" i="7"/>
  <c r="X17" i="7"/>
  <c r="W3" i="7"/>
  <c r="X18" i="7"/>
  <c r="X19" i="7"/>
  <c r="X22" i="7"/>
  <c r="X21" i="7"/>
  <c r="X24" i="7"/>
  <c r="X20" i="7"/>
  <c r="X23" i="7"/>
  <c r="X25" i="7"/>
  <c r="X26" i="7"/>
  <c r="X7" i="7"/>
  <c r="X8" i="7"/>
  <c r="X9" i="7"/>
  <c r="X12" i="7"/>
  <c r="X11" i="7"/>
  <c r="X14" i="7"/>
  <c r="X10" i="7"/>
  <c r="X13" i="7"/>
  <c r="X15" i="7"/>
  <c r="X16" i="7"/>
  <c r="AA4" i="7"/>
  <c r="AB1" i="7"/>
  <c r="AA1" i="7"/>
  <c r="AB2" i="7"/>
  <c r="AB3" i="7"/>
  <c r="AB4" i="7"/>
  <c r="AA5" i="7"/>
  <c r="AA6" i="7"/>
  <c r="AB6" i="7"/>
  <c r="S2" i="7" a="1"/>
  <c r="S2" i="7"/>
  <c r="T5" i="7"/>
  <c r="T17" i="7"/>
  <c r="S3" i="7"/>
  <c r="T18" i="7"/>
  <c r="T19" i="7"/>
  <c r="T22" i="7"/>
  <c r="T21" i="7"/>
  <c r="T24" i="7"/>
  <c r="T20" i="7"/>
  <c r="T23" i="7"/>
  <c r="T25" i="7"/>
  <c r="T26" i="7"/>
  <c r="T7" i="7"/>
  <c r="T8" i="7"/>
  <c r="T9" i="7"/>
  <c r="T12" i="7"/>
  <c r="T11" i="7"/>
  <c r="T14" i="7"/>
  <c r="T10" i="7"/>
  <c r="T13" i="7"/>
  <c r="T15" i="7"/>
  <c r="T16" i="7"/>
  <c r="W4" i="7"/>
  <c r="X1" i="7"/>
  <c r="W1" i="7"/>
  <c r="X2" i="7"/>
  <c r="X3" i="7"/>
  <c r="X4" i="7"/>
  <c r="W5" i="7"/>
  <c r="W6" i="7"/>
  <c r="X6" i="7"/>
  <c r="O2" i="7" a="1"/>
  <c r="O2" i="7"/>
  <c r="P5" i="7"/>
  <c r="P17" i="7"/>
  <c r="O3" i="7"/>
  <c r="P18" i="7"/>
  <c r="P19" i="7"/>
  <c r="P22" i="7"/>
  <c r="P21" i="7"/>
  <c r="P24" i="7"/>
  <c r="P20" i="7"/>
  <c r="P23" i="7"/>
  <c r="P25" i="7"/>
  <c r="P26" i="7"/>
  <c r="P7" i="7"/>
  <c r="P8" i="7"/>
  <c r="P9" i="7"/>
  <c r="P12" i="7"/>
  <c r="P11" i="7"/>
  <c r="P14" i="7"/>
  <c r="P10" i="7"/>
  <c r="P13" i="7"/>
  <c r="P15" i="7"/>
  <c r="P16" i="7"/>
  <c r="S4" i="7"/>
  <c r="T1" i="7"/>
  <c r="S1" i="7"/>
  <c r="T2" i="7"/>
  <c r="T3" i="7"/>
  <c r="T4" i="7"/>
  <c r="S5" i="7"/>
  <c r="S6" i="7"/>
  <c r="T6" i="7"/>
  <c r="K2" i="7" a="1"/>
  <c r="K2" i="7"/>
  <c r="L5" i="7"/>
  <c r="L17" i="7"/>
  <c r="K3" i="7"/>
  <c r="L18" i="7"/>
  <c r="L19" i="7"/>
  <c r="L22" i="7"/>
  <c r="L21" i="7"/>
  <c r="L24" i="7"/>
  <c r="L20" i="7"/>
  <c r="L23" i="7"/>
  <c r="L25" i="7"/>
  <c r="L26" i="7"/>
  <c r="L7" i="7"/>
  <c r="L8" i="7"/>
  <c r="L9" i="7"/>
  <c r="L12" i="7"/>
  <c r="L11" i="7"/>
  <c r="L14" i="7"/>
  <c r="L10" i="7"/>
  <c r="L13" i="7"/>
  <c r="L15" i="7"/>
  <c r="L16" i="7"/>
  <c r="O4" i="7"/>
  <c r="P1" i="7"/>
  <c r="O1" i="7"/>
  <c r="P2" i="7"/>
  <c r="P3" i="7"/>
  <c r="P4" i="7"/>
  <c r="O5" i="7"/>
  <c r="O6" i="7"/>
  <c r="P6" i="7"/>
  <c r="K4" i="7"/>
  <c r="L1" i="7"/>
  <c r="K1" i="7"/>
  <c r="L2" i="7"/>
  <c r="L3" i="7"/>
  <c r="L4" i="7"/>
  <c r="K5" i="7"/>
  <c r="K6" i="7"/>
  <c r="L6" i="7"/>
  <c r="H2" i="7"/>
  <c r="H3" i="7"/>
  <c r="H4" i="7"/>
  <c r="G5" i="7"/>
  <c r="G6" i="7"/>
  <c r="H6" i="7"/>
  <c r="F19" i="6"/>
  <c r="F18" i="6"/>
  <c r="F20" i="6"/>
  <c r="F17" i="6"/>
  <c r="F16" i="6"/>
  <c r="E17" i="6"/>
  <c r="E16" i="6"/>
  <c r="D19" i="6"/>
  <c r="D18" i="6"/>
  <c r="D20" i="6"/>
  <c r="D17" i="6"/>
  <c r="D16" i="6"/>
  <c r="C19" i="6"/>
  <c r="C18" i="6"/>
  <c r="C20" i="6"/>
  <c r="C17" i="6"/>
  <c r="C16" i="6"/>
  <c r="B20" i="6"/>
  <c r="BG2" i="6" a="1"/>
  <c r="BG2" i="6"/>
  <c r="BH5" i="6"/>
  <c r="BH17" i="6"/>
  <c r="BG3" i="6"/>
  <c r="BH18" i="6"/>
  <c r="BH19" i="6"/>
  <c r="BH22" i="6"/>
  <c r="BH21" i="6"/>
  <c r="BH24" i="6"/>
  <c r="BH20" i="6"/>
  <c r="BH23" i="6"/>
  <c r="BH25" i="6"/>
  <c r="BH26" i="6"/>
  <c r="BH7" i="6"/>
  <c r="BH8" i="6"/>
  <c r="BH9" i="6"/>
  <c r="BH12" i="6"/>
  <c r="BH11" i="6"/>
  <c r="BH14" i="6"/>
  <c r="BH10" i="6"/>
  <c r="BH13" i="6"/>
  <c r="BH15" i="6"/>
  <c r="BH16" i="6"/>
  <c r="BK2" i="6" a="1"/>
  <c r="BK4" i="6"/>
  <c r="BL1" i="6"/>
  <c r="BK2" i="6"/>
  <c r="BK1" i="6"/>
  <c r="BL2" i="6"/>
  <c r="BK3" i="6"/>
  <c r="BL3" i="6"/>
  <c r="BL4" i="6"/>
  <c r="BK5" i="6"/>
  <c r="BL5" i="6"/>
  <c r="BK6" i="6"/>
  <c r="BL6" i="6"/>
  <c r="BC2" i="6" a="1"/>
  <c r="BC2" i="6"/>
  <c r="BD5" i="6"/>
  <c r="BD17" i="6"/>
  <c r="BC3" i="6"/>
  <c r="BD18" i="6"/>
  <c r="BD19" i="6"/>
  <c r="BD22" i="6"/>
  <c r="BD21" i="6"/>
  <c r="BD24" i="6"/>
  <c r="BD20" i="6"/>
  <c r="BD23" i="6"/>
  <c r="BD25" i="6"/>
  <c r="BD26" i="6"/>
  <c r="BD7" i="6"/>
  <c r="BD8" i="6"/>
  <c r="BD9" i="6"/>
  <c r="BD12" i="6"/>
  <c r="BD11" i="6"/>
  <c r="BD14" i="6"/>
  <c r="BD10" i="6"/>
  <c r="BD13" i="6"/>
  <c r="BD15" i="6"/>
  <c r="BD16" i="6"/>
  <c r="BG4" i="6"/>
  <c r="BH1" i="6"/>
  <c r="BG1" i="6"/>
  <c r="BH2" i="6"/>
  <c r="BH3" i="6"/>
  <c r="BH4" i="6"/>
  <c r="BG5" i="6"/>
  <c r="BG6" i="6"/>
  <c r="BH6" i="6"/>
  <c r="AY2" i="6" a="1"/>
  <c r="AY2" i="6"/>
  <c r="AZ5" i="6"/>
  <c r="AZ17" i="6"/>
  <c r="AY3" i="6"/>
  <c r="AZ18" i="6"/>
  <c r="AZ19" i="6"/>
  <c r="AZ22" i="6"/>
  <c r="AZ21" i="6"/>
  <c r="AZ24" i="6"/>
  <c r="AZ20" i="6"/>
  <c r="AZ23" i="6"/>
  <c r="AZ25" i="6"/>
  <c r="AZ26" i="6"/>
  <c r="AZ7" i="6"/>
  <c r="AZ8" i="6"/>
  <c r="AZ9" i="6"/>
  <c r="AZ12" i="6"/>
  <c r="AZ11" i="6"/>
  <c r="AZ14" i="6"/>
  <c r="AZ10" i="6"/>
  <c r="AZ13" i="6"/>
  <c r="AZ15" i="6"/>
  <c r="AZ16" i="6"/>
  <c r="BC4" i="6"/>
  <c r="BD1" i="6"/>
  <c r="BC1" i="6"/>
  <c r="BD2" i="6"/>
  <c r="BD3" i="6"/>
  <c r="BD4" i="6"/>
  <c r="BC5" i="6"/>
  <c r="BC6" i="6"/>
  <c r="BD6" i="6"/>
  <c r="AU2" i="6" a="1"/>
  <c r="AU2" i="6"/>
  <c r="AV5" i="6"/>
  <c r="AV17" i="6"/>
  <c r="AU3" i="6"/>
  <c r="AV18" i="6"/>
  <c r="AV19" i="6"/>
  <c r="AV22" i="6"/>
  <c r="AV21" i="6"/>
  <c r="AV24" i="6"/>
  <c r="AV20" i="6"/>
  <c r="AV23" i="6"/>
  <c r="AV25" i="6"/>
  <c r="AV26" i="6"/>
  <c r="AV7" i="6"/>
  <c r="AV8" i="6"/>
  <c r="AV9" i="6"/>
  <c r="AV12" i="6"/>
  <c r="AV11" i="6"/>
  <c r="AV14" i="6"/>
  <c r="AV10" i="6"/>
  <c r="AV13" i="6"/>
  <c r="AV15" i="6"/>
  <c r="AV16" i="6"/>
  <c r="AY4" i="6"/>
  <c r="AZ1" i="6"/>
  <c r="AY1" i="6"/>
  <c r="AZ2" i="6"/>
  <c r="AZ3" i="6"/>
  <c r="AZ4" i="6"/>
  <c r="AY5" i="6"/>
  <c r="AY6" i="6"/>
  <c r="AZ6" i="6"/>
  <c r="AQ2" i="6" a="1"/>
  <c r="AQ2" i="6"/>
  <c r="AR5" i="6"/>
  <c r="AR17" i="6"/>
  <c r="AQ3" i="6"/>
  <c r="AR18" i="6"/>
  <c r="AR19" i="6"/>
  <c r="AR22" i="6"/>
  <c r="AR21" i="6"/>
  <c r="AR24" i="6"/>
  <c r="AR20" i="6"/>
  <c r="AR23" i="6"/>
  <c r="AR25" i="6"/>
  <c r="AR26" i="6"/>
  <c r="AR7" i="6"/>
  <c r="AR8" i="6"/>
  <c r="AR9" i="6"/>
  <c r="AR12" i="6"/>
  <c r="AR11" i="6"/>
  <c r="AR14" i="6"/>
  <c r="AR10" i="6"/>
  <c r="AR13" i="6"/>
  <c r="AR15" i="6"/>
  <c r="AR16" i="6"/>
  <c r="AU4" i="6"/>
  <c r="AV1" i="6"/>
  <c r="AU1" i="6"/>
  <c r="AV2" i="6"/>
  <c r="AV3" i="6"/>
  <c r="AV4" i="6"/>
  <c r="AU5" i="6"/>
  <c r="AU6" i="6"/>
  <c r="AV6" i="6"/>
  <c r="AM2" i="6" a="1"/>
  <c r="AM2" i="6"/>
  <c r="AN5" i="6"/>
  <c r="AN17" i="6"/>
  <c r="AM3" i="6"/>
  <c r="AN18" i="6"/>
  <c r="AN19" i="6"/>
  <c r="AN22" i="6"/>
  <c r="AN21" i="6"/>
  <c r="AN24" i="6"/>
  <c r="AN20" i="6"/>
  <c r="AN23" i="6"/>
  <c r="AN25" i="6"/>
  <c r="AN26" i="6"/>
  <c r="AN7" i="6"/>
  <c r="AN8" i="6"/>
  <c r="AN9" i="6"/>
  <c r="AN12" i="6"/>
  <c r="AN11" i="6"/>
  <c r="AN14" i="6"/>
  <c r="AN10" i="6"/>
  <c r="AN13" i="6"/>
  <c r="AN15" i="6"/>
  <c r="AN16" i="6"/>
  <c r="AQ4" i="6"/>
  <c r="AR1" i="6"/>
  <c r="AQ1" i="6"/>
  <c r="AR2" i="6"/>
  <c r="AR3" i="6"/>
  <c r="AR4" i="6"/>
  <c r="AQ5" i="6"/>
  <c r="AQ6" i="6"/>
  <c r="AR6" i="6"/>
  <c r="AI2" i="6" a="1"/>
  <c r="AI2" i="6"/>
  <c r="AJ5" i="6"/>
  <c r="AJ17" i="6"/>
  <c r="AI3" i="6"/>
  <c r="AJ18" i="6"/>
  <c r="AJ19" i="6"/>
  <c r="AJ22" i="6"/>
  <c r="AJ21" i="6"/>
  <c r="AJ24" i="6"/>
  <c r="AJ20" i="6"/>
  <c r="AJ23" i="6"/>
  <c r="AJ25" i="6"/>
  <c r="AJ26" i="6"/>
  <c r="AJ7" i="6"/>
  <c r="AJ8" i="6"/>
  <c r="AJ9" i="6"/>
  <c r="AJ12" i="6"/>
  <c r="AJ11" i="6"/>
  <c r="AJ14" i="6"/>
  <c r="AJ10" i="6"/>
  <c r="AJ13" i="6"/>
  <c r="AJ15" i="6"/>
  <c r="AJ16" i="6"/>
  <c r="AM4" i="6"/>
  <c r="AN1" i="6"/>
  <c r="AM1" i="6"/>
  <c r="AN2" i="6"/>
  <c r="AN3" i="6"/>
  <c r="AN4" i="6"/>
  <c r="AM5" i="6"/>
  <c r="AM6" i="6"/>
  <c r="AN6" i="6"/>
  <c r="AE2" i="6" a="1"/>
  <c r="AE2" i="6"/>
  <c r="AF5" i="6"/>
  <c r="AF17" i="6"/>
  <c r="AE3" i="6"/>
  <c r="AF18" i="6"/>
  <c r="AF19" i="6"/>
  <c r="AF22" i="6"/>
  <c r="AF21" i="6"/>
  <c r="AF24" i="6"/>
  <c r="AF20" i="6"/>
  <c r="AF23" i="6"/>
  <c r="AF25" i="6"/>
  <c r="AF26" i="6"/>
  <c r="AF7" i="6"/>
  <c r="AF8" i="6"/>
  <c r="AF9" i="6"/>
  <c r="AF12" i="6"/>
  <c r="AF11" i="6"/>
  <c r="AF14" i="6"/>
  <c r="AF10" i="6"/>
  <c r="AF13" i="6"/>
  <c r="AF15" i="6"/>
  <c r="AF16" i="6"/>
  <c r="AI4" i="6"/>
  <c r="AJ1" i="6"/>
  <c r="AI1" i="6"/>
  <c r="AJ2" i="6"/>
  <c r="AJ3" i="6"/>
  <c r="AJ4" i="6"/>
  <c r="AI5" i="6"/>
  <c r="AI6" i="6"/>
  <c r="AJ6" i="6"/>
  <c r="AA2" i="6" a="1"/>
  <c r="AA2" i="6"/>
  <c r="AB5" i="6"/>
  <c r="AB17" i="6"/>
  <c r="AA3" i="6"/>
  <c r="AB18" i="6"/>
  <c r="AB19" i="6"/>
  <c r="AB22" i="6"/>
  <c r="AB21" i="6"/>
  <c r="AB24" i="6"/>
  <c r="AB20" i="6"/>
  <c r="AB23" i="6"/>
  <c r="AB25" i="6"/>
  <c r="AB26" i="6"/>
  <c r="AB7" i="6"/>
  <c r="AB8" i="6"/>
  <c r="AB9" i="6"/>
  <c r="AB12" i="6"/>
  <c r="AB11" i="6"/>
  <c r="AB14" i="6"/>
  <c r="AB10" i="6"/>
  <c r="AB13" i="6"/>
  <c r="AB15" i="6"/>
  <c r="AB16" i="6"/>
  <c r="AE4" i="6"/>
  <c r="AF1" i="6"/>
  <c r="AE1" i="6"/>
  <c r="AF2" i="6"/>
  <c r="AF3" i="6"/>
  <c r="AF4" i="6"/>
  <c r="AE5" i="6"/>
  <c r="AE6" i="6"/>
  <c r="AF6" i="6"/>
  <c r="W2" i="6" a="1"/>
  <c r="W2" i="6"/>
  <c r="X5" i="6"/>
  <c r="X17" i="6"/>
  <c r="W3" i="6"/>
  <c r="X18" i="6"/>
  <c r="X19" i="6"/>
  <c r="X22" i="6"/>
  <c r="X21" i="6"/>
  <c r="X24" i="6"/>
  <c r="X20" i="6"/>
  <c r="X23" i="6"/>
  <c r="X25" i="6"/>
  <c r="X26" i="6"/>
  <c r="X7" i="6"/>
  <c r="X8" i="6"/>
  <c r="X9" i="6"/>
  <c r="X12" i="6"/>
  <c r="X11" i="6"/>
  <c r="X14" i="6"/>
  <c r="X10" i="6"/>
  <c r="X13" i="6"/>
  <c r="X15" i="6"/>
  <c r="X16" i="6"/>
  <c r="AA4" i="6"/>
  <c r="AB1" i="6"/>
  <c r="AA1" i="6"/>
  <c r="AB2" i="6"/>
  <c r="AB3" i="6"/>
  <c r="AB4" i="6"/>
  <c r="AA5" i="6"/>
  <c r="AA6" i="6"/>
  <c r="AB6" i="6"/>
  <c r="S2" i="6" a="1"/>
  <c r="S2" i="6"/>
  <c r="T5" i="6"/>
  <c r="T17" i="6"/>
  <c r="S3" i="6"/>
  <c r="T18" i="6"/>
  <c r="T19" i="6"/>
  <c r="T22" i="6"/>
  <c r="T21" i="6"/>
  <c r="T24" i="6"/>
  <c r="T20" i="6"/>
  <c r="T23" i="6"/>
  <c r="T25" i="6"/>
  <c r="T26" i="6"/>
  <c r="T7" i="6"/>
  <c r="T8" i="6"/>
  <c r="T9" i="6"/>
  <c r="T12" i="6"/>
  <c r="T11" i="6"/>
  <c r="T14" i="6"/>
  <c r="T10" i="6"/>
  <c r="T13" i="6"/>
  <c r="T15" i="6"/>
  <c r="T16" i="6"/>
  <c r="W4" i="6"/>
  <c r="X1" i="6"/>
  <c r="W1" i="6"/>
  <c r="X2" i="6"/>
  <c r="X3" i="6"/>
  <c r="X4" i="6"/>
  <c r="W5" i="6"/>
  <c r="W6" i="6"/>
  <c r="X6" i="6"/>
  <c r="O2" i="6" a="1"/>
  <c r="O2" i="6"/>
  <c r="P5" i="6"/>
  <c r="P17" i="6"/>
  <c r="O3" i="6"/>
  <c r="P18" i="6"/>
  <c r="P19" i="6"/>
  <c r="P22" i="6"/>
  <c r="P21" i="6"/>
  <c r="P24" i="6"/>
  <c r="P20" i="6"/>
  <c r="P23" i="6"/>
  <c r="P25" i="6"/>
  <c r="P26" i="6"/>
  <c r="P7" i="6"/>
  <c r="P8" i="6"/>
  <c r="P9" i="6"/>
  <c r="P12" i="6"/>
  <c r="P11" i="6"/>
  <c r="P14" i="6"/>
  <c r="P10" i="6"/>
  <c r="P13" i="6"/>
  <c r="P15" i="6"/>
  <c r="P16" i="6"/>
  <c r="S4" i="6"/>
  <c r="T1" i="6"/>
  <c r="S1" i="6"/>
  <c r="T2" i="6"/>
  <c r="T3" i="6"/>
  <c r="T4" i="6"/>
  <c r="S5" i="6"/>
  <c r="S6" i="6"/>
  <c r="T6" i="6"/>
  <c r="K2" i="6" a="1"/>
  <c r="K2" i="6"/>
  <c r="L5" i="6"/>
  <c r="L17" i="6"/>
  <c r="K3" i="6"/>
  <c r="L18" i="6"/>
  <c r="L19" i="6"/>
  <c r="L22" i="6"/>
  <c r="L21" i="6"/>
  <c r="L24" i="6"/>
  <c r="L20" i="6"/>
  <c r="L23" i="6"/>
  <c r="L25" i="6"/>
  <c r="L26" i="6"/>
  <c r="L7" i="6"/>
  <c r="L8" i="6"/>
  <c r="L9" i="6"/>
  <c r="L12" i="6"/>
  <c r="L11" i="6"/>
  <c r="L14" i="6"/>
  <c r="L10" i="6"/>
  <c r="L13" i="6"/>
  <c r="L15" i="6"/>
  <c r="L16" i="6"/>
  <c r="O4" i="6"/>
  <c r="P1" i="6"/>
  <c r="O1" i="6"/>
  <c r="P2" i="6"/>
  <c r="P3" i="6"/>
  <c r="P4" i="6"/>
  <c r="O5" i="6"/>
  <c r="O6" i="6"/>
  <c r="P6" i="6"/>
  <c r="K4" i="6"/>
  <c r="L1" i="6"/>
  <c r="K1" i="6"/>
  <c r="L2" i="6"/>
  <c r="L3" i="6"/>
  <c r="L4" i="6"/>
  <c r="K5" i="6"/>
  <c r="K6" i="6"/>
  <c r="L6" i="6"/>
  <c r="H2" i="6"/>
  <c r="H3" i="6"/>
  <c r="H4" i="6"/>
  <c r="G5" i="6"/>
  <c r="G6" i="6"/>
  <c r="H6" i="6"/>
  <c r="F14" i="5"/>
  <c r="F13" i="5"/>
  <c r="F15" i="5"/>
  <c r="F12" i="5"/>
  <c r="F11" i="5"/>
  <c r="E12" i="5"/>
  <c r="E11" i="5"/>
  <c r="D14" i="5"/>
  <c r="D13" i="5"/>
  <c r="D15" i="5"/>
  <c r="D12" i="5"/>
  <c r="D11" i="5"/>
  <c r="C14" i="5"/>
  <c r="C13" i="5"/>
  <c r="C15" i="5"/>
  <c r="C12" i="5"/>
  <c r="C11" i="5"/>
  <c r="B15" i="5"/>
  <c r="AM2" i="5" a="1"/>
  <c r="AM2" i="5"/>
  <c r="AN5" i="5"/>
  <c r="AN17" i="5"/>
  <c r="AM3" i="5"/>
  <c r="AN18" i="5"/>
  <c r="AN19" i="5"/>
  <c r="AN22" i="5"/>
  <c r="AN21" i="5"/>
  <c r="AN24" i="5"/>
  <c r="AN20" i="5"/>
  <c r="AN23" i="5"/>
  <c r="AN25" i="5"/>
  <c r="AN26" i="5"/>
  <c r="AN7" i="5"/>
  <c r="AN8" i="5"/>
  <c r="AN9" i="5"/>
  <c r="AN12" i="5"/>
  <c r="AN11" i="5"/>
  <c r="AN14" i="5"/>
  <c r="AN10" i="5"/>
  <c r="AN13" i="5"/>
  <c r="AN15" i="5"/>
  <c r="AN16" i="5"/>
  <c r="AQ2" i="5" a="1"/>
  <c r="AQ4" i="5"/>
  <c r="AR1" i="5"/>
  <c r="AQ2" i="5"/>
  <c r="AQ1" i="5"/>
  <c r="AR2" i="5"/>
  <c r="AQ3" i="5"/>
  <c r="AR3" i="5"/>
  <c r="AR4" i="5"/>
  <c r="AQ5" i="5"/>
  <c r="AR5" i="5"/>
  <c r="AQ6" i="5"/>
  <c r="AR6" i="5"/>
  <c r="AI2" i="5" a="1"/>
  <c r="AI2" i="5"/>
  <c r="AJ5" i="5"/>
  <c r="AJ17" i="5"/>
  <c r="AI3" i="5"/>
  <c r="AJ18" i="5"/>
  <c r="AJ19" i="5"/>
  <c r="AJ22" i="5"/>
  <c r="AJ21" i="5"/>
  <c r="AJ24" i="5"/>
  <c r="AJ20" i="5"/>
  <c r="AJ23" i="5"/>
  <c r="AJ25" i="5"/>
  <c r="AJ26" i="5"/>
  <c r="AJ7" i="5"/>
  <c r="AJ8" i="5"/>
  <c r="AJ9" i="5"/>
  <c r="AJ12" i="5"/>
  <c r="AJ11" i="5"/>
  <c r="AJ14" i="5"/>
  <c r="AJ10" i="5"/>
  <c r="AJ13" i="5"/>
  <c r="AJ15" i="5"/>
  <c r="AJ16" i="5"/>
  <c r="AM4" i="5"/>
  <c r="AN1" i="5"/>
  <c r="AM1" i="5"/>
  <c r="AN2" i="5"/>
  <c r="AN3" i="5"/>
  <c r="AN4" i="5"/>
  <c r="AM5" i="5"/>
  <c r="AM6" i="5"/>
  <c r="AN6" i="5"/>
  <c r="AE2" i="5" a="1"/>
  <c r="AE2" i="5"/>
  <c r="AF5" i="5"/>
  <c r="AF17" i="5"/>
  <c r="AE3" i="5"/>
  <c r="AF18" i="5"/>
  <c r="AF19" i="5"/>
  <c r="AF22" i="5"/>
  <c r="AF21" i="5"/>
  <c r="AF24" i="5"/>
  <c r="AF20" i="5"/>
  <c r="AF23" i="5"/>
  <c r="AF25" i="5"/>
  <c r="AF26" i="5"/>
  <c r="AF7" i="5"/>
  <c r="AF8" i="5"/>
  <c r="AF9" i="5"/>
  <c r="AF12" i="5"/>
  <c r="AF11" i="5"/>
  <c r="AF14" i="5"/>
  <c r="AF10" i="5"/>
  <c r="AF13" i="5"/>
  <c r="AF15" i="5"/>
  <c r="AF16" i="5"/>
  <c r="AI4" i="5"/>
  <c r="AJ1" i="5"/>
  <c r="AI1" i="5"/>
  <c r="AJ2" i="5"/>
  <c r="AJ3" i="5"/>
  <c r="AJ4" i="5"/>
  <c r="AI5" i="5"/>
  <c r="AI6" i="5"/>
  <c r="AJ6" i="5"/>
  <c r="AA2" i="5" a="1"/>
  <c r="AA2" i="5"/>
  <c r="AB5" i="5"/>
  <c r="AB17" i="5"/>
  <c r="AA3" i="5"/>
  <c r="AB18" i="5"/>
  <c r="AB19" i="5"/>
  <c r="AB22" i="5"/>
  <c r="AB21" i="5"/>
  <c r="AB24" i="5"/>
  <c r="AB20" i="5"/>
  <c r="AB23" i="5"/>
  <c r="AB25" i="5"/>
  <c r="AB26" i="5"/>
  <c r="AB7" i="5"/>
  <c r="AB8" i="5"/>
  <c r="AB9" i="5"/>
  <c r="AB12" i="5"/>
  <c r="AB11" i="5"/>
  <c r="AB14" i="5"/>
  <c r="AB10" i="5"/>
  <c r="AB13" i="5"/>
  <c r="AB15" i="5"/>
  <c r="AB16" i="5"/>
  <c r="AE4" i="5"/>
  <c r="AF1" i="5"/>
  <c r="AE1" i="5"/>
  <c r="AF2" i="5"/>
  <c r="AF3" i="5"/>
  <c r="AF4" i="5"/>
  <c r="AE5" i="5"/>
  <c r="AE6" i="5"/>
  <c r="AF6" i="5"/>
  <c r="W2" i="5" a="1"/>
  <c r="W2" i="5"/>
  <c r="X5" i="5"/>
  <c r="X17" i="5"/>
  <c r="W3" i="5"/>
  <c r="X18" i="5"/>
  <c r="X19" i="5"/>
  <c r="X22" i="5"/>
  <c r="X21" i="5"/>
  <c r="X24" i="5"/>
  <c r="X20" i="5"/>
  <c r="X23" i="5"/>
  <c r="X25" i="5"/>
  <c r="X26" i="5"/>
  <c r="X7" i="5"/>
  <c r="X8" i="5"/>
  <c r="X9" i="5"/>
  <c r="X12" i="5"/>
  <c r="X11" i="5"/>
  <c r="X14" i="5"/>
  <c r="X10" i="5"/>
  <c r="X13" i="5"/>
  <c r="X15" i="5"/>
  <c r="X16" i="5"/>
  <c r="AA4" i="5"/>
  <c r="AB1" i="5"/>
  <c r="AA1" i="5"/>
  <c r="AB2" i="5"/>
  <c r="AB3" i="5"/>
  <c r="AB4" i="5"/>
  <c r="AA5" i="5"/>
  <c r="AA6" i="5"/>
  <c r="AB6" i="5"/>
  <c r="S2" i="5" a="1"/>
  <c r="S2" i="5"/>
  <c r="T5" i="5"/>
  <c r="T17" i="5"/>
  <c r="S3" i="5"/>
  <c r="T18" i="5"/>
  <c r="T19" i="5"/>
  <c r="T22" i="5"/>
  <c r="T21" i="5"/>
  <c r="T24" i="5"/>
  <c r="T20" i="5"/>
  <c r="T23" i="5"/>
  <c r="T25" i="5"/>
  <c r="T26" i="5"/>
  <c r="T7" i="5"/>
  <c r="T8" i="5"/>
  <c r="T9" i="5"/>
  <c r="T12" i="5"/>
  <c r="T11" i="5"/>
  <c r="T14" i="5"/>
  <c r="T10" i="5"/>
  <c r="T13" i="5"/>
  <c r="T15" i="5"/>
  <c r="T16" i="5"/>
  <c r="W4" i="5"/>
  <c r="X1" i="5"/>
  <c r="W1" i="5"/>
  <c r="X2" i="5"/>
  <c r="X3" i="5"/>
  <c r="X4" i="5"/>
  <c r="W5" i="5"/>
  <c r="W6" i="5"/>
  <c r="X6" i="5"/>
  <c r="O2" i="5" a="1"/>
  <c r="O2" i="5"/>
  <c r="P5" i="5"/>
  <c r="P17" i="5"/>
  <c r="O3" i="5"/>
  <c r="P18" i="5"/>
  <c r="P19" i="5"/>
  <c r="P22" i="5"/>
  <c r="P21" i="5"/>
  <c r="P24" i="5"/>
  <c r="P20" i="5"/>
  <c r="P23" i="5"/>
  <c r="P25" i="5"/>
  <c r="P26" i="5"/>
  <c r="P7" i="5"/>
  <c r="P8" i="5"/>
  <c r="P9" i="5"/>
  <c r="P12" i="5"/>
  <c r="P11" i="5"/>
  <c r="P14" i="5"/>
  <c r="P10" i="5"/>
  <c r="P13" i="5"/>
  <c r="P15" i="5"/>
  <c r="P16" i="5"/>
  <c r="S4" i="5"/>
  <c r="T1" i="5"/>
  <c r="S1" i="5"/>
  <c r="T2" i="5"/>
  <c r="T3" i="5"/>
  <c r="T4" i="5"/>
  <c r="S5" i="5"/>
  <c r="S6" i="5"/>
  <c r="T6" i="5"/>
  <c r="K2" i="5" a="1"/>
  <c r="K2" i="5"/>
  <c r="L5" i="5"/>
  <c r="L17" i="5"/>
  <c r="K3" i="5"/>
  <c r="L18" i="5"/>
  <c r="L19" i="5"/>
  <c r="L22" i="5"/>
  <c r="L21" i="5"/>
  <c r="L24" i="5"/>
  <c r="L20" i="5"/>
  <c r="L23" i="5"/>
  <c r="L25" i="5"/>
  <c r="L26" i="5"/>
  <c r="L7" i="5"/>
  <c r="L8" i="5"/>
  <c r="L9" i="5"/>
  <c r="L12" i="5"/>
  <c r="L11" i="5"/>
  <c r="L14" i="5"/>
  <c r="L10" i="5"/>
  <c r="L13" i="5"/>
  <c r="L15" i="5"/>
  <c r="L16" i="5"/>
  <c r="O4" i="5"/>
  <c r="P1" i="5"/>
  <c r="O1" i="5"/>
  <c r="P2" i="5"/>
  <c r="P3" i="5"/>
  <c r="P4" i="5"/>
  <c r="O5" i="5"/>
  <c r="O6" i="5"/>
  <c r="P6" i="5"/>
  <c r="K4" i="5"/>
  <c r="L1" i="5"/>
  <c r="K1" i="5"/>
  <c r="L2" i="5"/>
  <c r="L3" i="5"/>
  <c r="L4" i="5"/>
  <c r="K5" i="5"/>
  <c r="K6" i="5"/>
  <c r="L6" i="5"/>
  <c r="H2" i="5"/>
  <c r="H3" i="5"/>
  <c r="H4" i="5"/>
  <c r="G5" i="5"/>
  <c r="G6" i="5"/>
  <c r="H6" i="5"/>
</calcChain>
</file>

<file path=xl/sharedStrings.xml><?xml version="1.0" encoding="utf-8"?>
<sst xmlns="http://schemas.openxmlformats.org/spreadsheetml/2006/main" count="1089" uniqueCount="58">
  <si>
    <t>magnetic memory, tape</t>
  </si>
  <si>
    <t>yr</t>
  </si>
  <si>
    <t>mbits/cc</t>
  </si>
  <si>
    <t>year</t>
  </si>
  <si>
    <t>version</t>
  </si>
  <si>
    <t>date</t>
  </si>
  <si>
    <t>who</t>
  </si>
  <si>
    <t>what changes</t>
  </si>
  <si>
    <t>source</t>
  </si>
  <si>
    <t>Note</t>
  </si>
  <si>
    <t>10/29/013</t>
  </si>
  <si>
    <t>Basnet</t>
  </si>
  <si>
    <t>Koh&amp;Magee, 2006</t>
  </si>
  <si>
    <t>recently copied from study done preping non-dom data; original Koh&amp;Magee</t>
  </si>
  <si>
    <t>K value</t>
  </si>
  <si>
    <t>R2</t>
  </si>
  <si>
    <t>F Statstic</t>
  </si>
  <si>
    <t>95% t critical value</t>
  </si>
  <si>
    <t>95%  + - value</t>
  </si>
  <si>
    <t>95% Upper limit</t>
  </si>
  <si>
    <t>95% Lower Limit</t>
  </si>
  <si>
    <t>ln k value</t>
  </si>
  <si>
    <t>ln 95% upper limt</t>
  </si>
  <si>
    <t>ln 95% lower limt</t>
  </si>
  <si>
    <t>ln 95% + value</t>
  </si>
  <si>
    <t>ln 95% - value</t>
  </si>
  <si>
    <t>ln 95% average +-</t>
  </si>
  <si>
    <t>67% t critical value</t>
  </si>
  <si>
    <t>67%  + - value</t>
  </si>
  <si>
    <t>67% Upper limit</t>
  </si>
  <si>
    <t>67% Lower Limit</t>
  </si>
  <si>
    <t>ln 67% upper limt</t>
  </si>
  <si>
    <t>ln 67% lower limt</t>
  </si>
  <si>
    <t>ln 67% + value</t>
  </si>
  <si>
    <t>ln 67% - value</t>
  </si>
  <si>
    <t>ln 67% average +-</t>
  </si>
  <si>
    <t>Mean</t>
  </si>
  <si>
    <t>STDEV</t>
  </si>
  <si>
    <t>Min</t>
  </si>
  <si>
    <t>Max</t>
  </si>
  <si>
    <t>Range</t>
  </si>
  <si>
    <t>N</t>
  </si>
  <si>
    <t>AllAll</t>
  </si>
  <si>
    <t>AllND</t>
  </si>
  <si>
    <t>70All</t>
  </si>
  <si>
    <t>70ND</t>
  </si>
  <si>
    <t>K</t>
  </si>
  <si>
    <t xml:space="preserve"> +- 95%</t>
  </si>
  <si>
    <t xml:space="preserve"> +-68%</t>
  </si>
  <si>
    <t xml:space="preserve"> ~stdev</t>
  </si>
  <si>
    <t>~stdev/K</t>
  </si>
  <si>
    <t>K_PRM</t>
  </si>
  <si>
    <t>stdev_PRM</t>
  </si>
  <si>
    <t>min_PRM</t>
  </si>
  <si>
    <t>max_PRM</t>
  </si>
  <si>
    <t>year range</t>
  </si>
  <si>
    <t>source quality</t>
  </si>
  <si>
    <t>#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</si>
</sst>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10">
    <xf numFmtId="0" fontId="0" fillId="0" borderId="0"/>
    <xf numFmtId="9" fontId="3" fillId="0" borderId="0" applyFont="0" applyFill="0" applyBorder="0" applyAlignment="0" applyProtection="0"/>
    <xf numFmtId="0" fontId="4" fillId="2" borderId="1" applyNumberFormat="0" applyAlignment="0" applyProtection="0"/>
    <xf numFmtId="0" fontId="5" fillId="3" borderId="2" applyNumberFormat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Fill="1"/>
    <xf numFmtId="0" fontId="2" fillId="0" borderId="0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11" fontId="2" fillId="0" borderId="0" xfId="0" applyNumberFormat="1" applyFont="1" applyFill="1" applyBorder="1" applyAlignment="1">
      <alignment horizontal="center" vertical="top" wrapText="1"/>
    </xf>
    <xf numFmtId="0" fontId="1" fillId="0" borderId="0" xfId="0" applyFont="1"/>
    <xf numFmtId="14" fontId="0" fillId="0" borderId="0" xfId="0" applyNumberFormat="1"/>
    <xf numFmtId="0" fontId="4" fillId="2" borderId="1" xfId="2"/>
    <xf numFmtId="0" fontId="5" fillId="3" borderId="2" xfId="3"/>
    <xf numFmtId="164" fontId="4" fillId="2" borderId="1" xfId="2" applyNumberFormat="1"/>
    <xf numFmtId="2" fontId="5" fillId="3" borderId="2" xfId="3" applyNumberFormat="1"/>
    <xf numFmtId="10" fontId="0" fillId="0" borderId="0" xfId="0" applyNumberFormat="1"/>
    <xf numFmtId="164" fontId="0" fillId="0" borderId="0" xfId="1" applyNumberFormat="1" applyFont="1"/>
    <xf numFmtId="164" fontId="1" fillId="0" borderId="0" xfId="1" applyNumberFormat="1" applyFont="1"/>
    <xf numFmtId="0" fontId="1" fillId="0" borderId="0" xfId="0" applyFont="1" applyAlignment="1">
      <alignment horizontal="center"/>
    </xf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10">
    <cellStyle name="Calculation" xfId="2" builtinId="22"/>
    <cellStyle name="Check Cell" xfId="3" builtinId="23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Performance vs. time (1952-2004)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FF"/>
              </a:solidFill>
            </c:spPr>
          </c:marker>
          <c:trendline>
            <c:trendlineType val="exp"/>
            <c:dispRSqr val="1"/>
            <c:dispEq val="1"/>
            <c:trendlineLbl>
              <c:layout>
                <c:manualLayout>
                  <c:x val="-0.4369508747028939"/>
                  <c:y val="7.8229075532225134E-2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200" b="1"/>
                  </a:pPr>
                  <a:endParaRPr lang="en-US"/>
                </a:p>
              </c:txPr>
            </c:trendlineLbl>
          </c:trendline>
          <c:xVal>
            <c:numRef>
              <c:f>sourcedata!$A$8:$A$48</c:f>
              <c:numCache>
                <c:formatCode>General</c:formatCode>
                <c:ptCount val="41"/>
                <c:pt idx="0">
                  <c:v>1952</c:v>
                </c:pt>
                <c:pt idx="1">
                  <c:v>1955</c:v>
                </c:pt>
                <c:pt idx="2">
                  <c:v>1956</c:v>
                </c:pt>
                <c:pt idx="3">
                  <c:v>1958</c:v>
                </c:pt>
                <c:pt idx="4">
                  <c:v>1960</c:v>
                </c:pt>
                <c:pt idx="5">
                  <c:v>1961</c:v>
                </c:pt>
                <c:pt idx="6">
                  <c:v>1962</c:v>
                </c:pt>
                <c:pt idx="7">
                  <c:v>1963</c:v>
                </c:pt>
                <c:pt idx="8">
                  <c:v>1964</c:v>
                </c:pt>
                <c:pt idx="9">
                  <c:v>1965</c:v>
                </c:pt>
                <c:pt idx="10">
                  <c:v>1966</c:v>
                </c:pt>
                <c:pt idx="11">
                  <c:v>1968</c:v>
                </c:pt>
                <c:pt idx="12">
                  <c:v>1970</c:v>
                </c:pt>
                <c:pt idx="13">
                  <c:v>1971</c:v>
                </c:pt>
                <c:pt idx="14">
                  <c:v>1973</c:v>
                </c:pt>
                <c:pt idx="15">
                  <c:v>1974</c:v>
                </c:pt>
                <c:pt idx="16">
                  <c:v>1975</c:v>
                </c:pt>
                <c:pt idx="17">
                  <c:v>1979</c:v>
                </c:pt>
                <c:pt idx="18">
                  <c:v>1980</c:v>
                </c:pt>
                <c:pt idx="19">
                  <c:v>1981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1990</c:v>
                </c:pt>
                <c:pt idx="27">
                  <c:v>1991</c:v>
                </c:pt>
                <c:pt idx="28">
                  <c:v>1992</c:v>
                </c:pt>
                <c:pt idx="29">
                  <c:v>1993</c:v>
                </c:pt>
                <c:pt idx="30">
                  <c:v>1994</c:v>
                </c:pt>
                <c:pt idx="31">
                  <c:v>1995</c:v>
                </c:pt>
                <c:pt idx="32">
                  <c:v>1996</c:v>
                </c:pt>
                <c:pt idx="33">
                  <c:v>1997</c:v>
                </c:pt>
                <c:pt idx="34">
                  <c:v>1998</c:v>
                </c:pt>
                <c:pt idx="35">
                  <c:v>1999</c:v>
                </c:pt>
                <c:pt idx="36">
                  <c:v>2000</c:v>
                </c:pt>
                <c:pt idx="37">
                  <c:v>2001</c:v>
                </c:pt>
                <c:pt idx="38">
                  <c:v>2002</c:v>
                </c:pt>
                <c:pt idx="39">
                  <c:v>2003</c:v>
                </c:pt>
                <c:pt idx="40">
                  <c:v>2004</c:v>
                </c:pt>
              </c:numCache>
            </c:numRef>
          </c:xVal>
          <c:yVal>
            <c:numRef>
              <c:f>sourcedata!$B$8:$B$48</c:f>
              <c:numCache>
                <c:formatCode>0.00E+00</c:formatCode>
                <c:ptCount val="41"/>
                <c:pt idx="0">
                  <c:v>0.17199999999999999</c:v>
                </c:pt>
                <c:pt idx="1">
                  <c:v>0.34300000000000003</c:v>
                </c:pt>
                <c:pt idx="3">
                  <c:v>0.95399999999999996</c:v>
                </c:pt>
                <c:pt idx="6">
                  <c:v>1.373</c:v>
                </c:pt>
                <c:pt idx="10">
                  <c:v>2.746</c:v>
                </c:pt>
                <c:pt idx="13">
                  <c:v>2.746</c:v>
                </c:pt>
                <c:pt idx="14">
                  <c:v>10.727</c:v>
                </c:pt>
                <c:pt idx="16">
                  <c:v>12.497999999999999</c:v>
                </c:pt>
                <c:pt idx="23">
                  <c:v>36.613999999999997</c:v>
                </c:pt>
                <c:pt idx="28">
                  <c:v>64.075000000000003</c:v>
                </c:pt>
                <c:pt idx="35">
                  <c:v>9153.5619999999999</c:v>
                </c:pt>
                <c:pt idx="38">
                  <c:v>36614.245999999999</c:v>
                </c:pt>
                <c:pt idx="39">
                  <c:v>61023.743999999999</c:v>
                </c:pt>
                <c:pt idx="40">
                  <c:v>93001.627999999997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5952768"/>
        <c:axId val="236311296"/>
      </c:scatterChart>
      <c:valAx>
        <c:axId val="235952768"/>
        <c:scaling>
          <c:orientation val="minMax"/>
          <c:max val="2005"/>
        </c:scaling>
        <c:delete val="0"/>
        <c:axPos val="b"/>
        <c:numFmt formatCode="General" sourceLinked="1"/>
        <c:majorTickMark val="out"/>
        <c:minorTickMark val="none"/>
        <c:tickLblPos val="low"/>
        <c:crossAx val="236311296"/>
        <c:crosses val="autoZero"/>
        <c:crossBetween val="midCat"/>
      </c:valAx>
      <c:valAx>
        <c:axId val="236311296"/>
        <c:scaling>
          <c:logBase val="10"/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235952768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Performance vs. time (1975-2004)</c:v>
          </c:tx>
          <c:spPr>
            <a:ln w="28575">
              <a:noFill/>
            </a:ln>
          </c:spPr>
          <c:marker>
            <c:symbol val="diamond"/>
            <c:size val="4"/>
            <c:spPr>
              <a:solidFill>
                <a:srgbClr val="0000FF"/>
              </a:solidFill>
            </c:spPr>
          </c:marker>
          <c:trendline>
            <c:spPr>
              <a:ln>
                <a:prstDash val="lgDash"/>
              </a:ln>
            </c:spPr>
            <c:trendlineType val="exp"/>
            <c:dispRSqr val="1"/>
            <c:dispEq val="1"/>
            <c:trendlineLbl>
              <c:layout>
                <c:manualLayout>
                  <c:x val="-0.4591314523184602"/>
                  <c:y val="8.5731416810207614E-2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200" b="1"/>
                  </a:pPr>
                  <a:endParaRPr lang="en-US"/>
                </a:p>
              </c:txPr>
            </c:trendlineLbl>
          </c:trendline>
          <c:xVal>
            <c:numRef>
              <c:f>sourcedata!$A$24:$A$48</c:f>
              <c:numCache>
                <c:formatCode>General</c:formatCode>
                <c:ptCount val="25"/>
                <c:pt idx="0">
                  <c:v>1975</c:v>
                </c:pt>
                <c:pt idx="1">
                  <c:v>1979</c:v>
                </c:pt>
                <c:pt idx="2">
                  <c:v>1980</c:v>
                </c:pt>
                <c:pt idx="3">
                  <c:v>1981</c:v>
                </c:pt>
                <c:pt idx="4">
                  <c:v>1983</c:v>
                </c:pt>
                <c:pt idx="5">
                  <c:v>1984</c:v>
                </c:pt>
                <c:pt idx="6">
                  <c:v>1985</c:v>
                </c:pt>
                <c:pt idx="7">
                  <c:v>1986</c:v>
                </c:pt>
                <c:pt idx="8">
                  <c:v>1987</c:v>
                </c:pt>
                <c:pt idx="9">
                  <c:v>1988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</c:numCache>
            </c:numRef>
          </c:xVal>
          <c:yVal>
            <c:numRef>
              <c:f>sourcedata!$B$24:$B$48</c:f>
              <c:numCache>
                <c:formatCode>0.00E+00</c:formatCode>
                <c:ptCount val="25"/>
                <c:pt idx="0">
                  <c:v>12.497999999999999</c:v>
                </c:pt>
                <c:pt idx="7">
                  <c:v>36.613999999999997</c:v>
                </c:pt>
                <c:pt idx="12">
                  <c:v>64.075000000000003</c:v>
                </c:pt>
                <c:pt idx="19">
                  <c:v>9153.5619999999999</c:v>
                </c:pt>
                <c:pt idx="22">
                  <c:v>36614.245999999999</c:v>
                </c:pt>
                <c:pt idx="23">
                  <c:v>61023.743999999999</c:v>
                </c:pt>
                <c:pt idx="24">
                  <c:v>93001.627999999997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6336256"/>
        <c:axId val="236329984"/>
      </c:scatterChart>
      <c:valAx>
        <c:axId val="236336256"/>
        <c:scaling>
          <c:orientation val="minMax"/>
          <c:max val="2005"/>
        </c:scaling>
        <c:delete val="0"/>
        <c:axPos val="b"/>
        <c:numFmt formatCode="General" sourceLinked="1"/>
        <c:majorTickMark val="out"/>
        <c:minorTickMark val="none"/>
        <c:tickLblPos val="nextTo"/>
        <c:crossAx val="236329984"/>
        <c:crosses val="autoZero"/>
        <c:crossBetween val="midCat"/>
      </c:valAx>
      <c:valAx>
        <c:axId val="236329984"/>
        <c:scaling>
          <c:logBase val="10"/>
          <c:orientation val="minMax"/>
        </c:scaling>
        <c:delete val="0"/>
        <c:axPos val="l"/>
        <c:majorGridlines/>
        <c:numFmt formatCode="0.E+00" sourceLinked="0"/>
        <c:majorTickMark val="out"/>
        <c:minorTickMark val="none"/>
        <c:tickLblPos val="nextTo"/>
        <c:crossAx val="236336256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8</xdr:row>
      <xdr:rowOff>57150</xdr:rowOff>
    </xdr:from>
    <xdr:to>
      <xdr:col>11</xdr:col>
      <xdr:colOff>371475</xdr:colOff>
      <xdr:row>24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57150</xdr:colOff>
      <xdr:row>25</xdr:row>
      <xdr:rowOff>23811</xdr:rowOff>
    </xdr:from>
    <xdr:to>
      <xdr:col>11</xdr:col>
      <xdr:colOff>495300</xdr:colOff>
      <xdr:row>42</xdr:row>
      <xdr:rowOff>180974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G16" sqref="G16"/>
    </sheetView>
  </sheetViews>
  <sheetFormatPr defaultColWidth="11.42578125" defaultRowHeight="15" x14ac:dyDescent="0.25"/>
  <sheetData>
    <row r="1" spans="1:5" x14ac:dyDescent="0.25">
      <c r="B1" t="s">
        <v>42</v>
      </c>
      <c r="C1" t="s">
        <v>43</v>
      </c>
      <c r="D1" t="s">
        <v>44</v>
      </c>
      <c r="E1" t="s">
        <v>45</v>
      </c>
    </row>
    <row r="2" spans="1:5" x14ac:dyDescent="0.25">
      <c r="A2" t="s">
        <v>46</v>
      </c>
      <c r="B2" s="18">
        <f>PRMallall!G1</f>
        <v>0.23761652031129382</v>
      </c>
      <c r="C2" s="18">
        <f>PRMallND!G1</f>
        <v>0.23761652031129382</v>
      </c>
      <c r="D2" s="18">
        <f>PRM70all!G1</f>
        <v>0.29623754332821073</v>
      </c>
      <c r="E2" s="18">
        <f>PRM70ND!G1</f>
        <v>0.29623754332821073</v>
      </c>
    </row>
    <row r="3" spans="1:5" x14ac:dyDescent="0.25">
      <c r="A3" t="s">
        <v>41</v>
      </c>
      <c r="B3">
        <f>PRMallall!B21</f>
        <v>14</v>
      </c>
      <c r="C3">
        <f>PRMallND!B21</f>
        <v>14</v>
      </c>
      <c r="D3">
        <f>PRM70all!B16</f>
        <v>9</v>
      </c>
      <c r="E3">
        <f>PRM70ND!B16</f>
        <v>9</v>
      </c>
    </row>
    <row r="4" spans="1:5" x14ac:dyDescent="0.25">
      <c r="A4" t="s">
        <v>15</v>
      </c>
      <c r="B4" s="17">
        <f>PRMallall!H1</f>
        <v>0.92484429772277488</v>
      </c>
      <c r="C4" s="17">
        <f>PRMallND!H1</f>
        <v>0.92484429772277488</v>
      </c>
      <c r="D4" s="17">
        <f>PRM70all!H1</f>
        <v>0.90464754089950705</v>
      </c>
      <c r="E4" s="17">
        <f>PRM70ND!H1</f>
        <v>0.90464754089950705</v>
      </c>
    </row>
    <row r="5" spans="1:5" x14ac:dyDescent="0.25">
      <c r="A5" t="s">
        <v>47</v>
      </c>
      <c r="B5" s="18">
        <f>PRMallall!H16</f>
        <v>3.4417277175446043E-2</v>
      </c>
      <c r="C5" s="18">
        <f>PRMallND!H16</f>
        <v>3.4417277175446043E-2</v>
      </c>
      <c r="D5" s="18">
        <f>PRM70all!H16</f>
        <v>6.5747845607772998E-2</v>
      </c>
      <c r="E5" s="18">
        <f>PRM70ND!H16</f>
        <v>6.5747845607772998E-2</v>
      </c>
    </row>
    <row r="6" spans="1:5" x14ac:dyDescent="0.25">
      <c r="A6" t="s">
        <v>48</v>
      </c>
      <c r="B6" s="18">
        <f>PRMallall!H26</f>
        <v>1.6089829729904567E-2</v>
      </c>
      <c r="C6" s="18">
        <f>PRMallND!H26</f>
        <v>1.6089829729904567E-2</v>
      </c>
      <c r="D6" s="18">
        <f>PRM70all!H26</f>
        <v>2.911360197892679E-2</v>
      </c>
      <c r="E6" s="18">
        <f>PRM70ND!H26</f>
        <v>2.911360197892679E-2</v>
      </c>
    </row>
    <row r="7" spans="1:5" x14ac:dyDescent="0.25">
      <c r="A7" t="s">
        <v>49</v>
      </c>
      <c r="B7" s="18">
        <f>SUM(B5:B6)/3</f>
        <v>1.6835702301783537E-2</v>
      </c>
      <c r="C7" s="18">
        <f>SUM(C5:C6)/3</f>
        <v>1.6835702301783537E-2</v>
      </c>
      <c r="D7" s="18">
        <f>SUM(D5:D6)/3</f>
        <v>3.1620482528899929E-2</v>
      </c>
      <c r="E7" s="18">
        <f>SUM(E5:E6)/3</f>
        <v>3.1620482528899929E-2</v>
      </c>
    </row>
    <row r="8" spans="1:5" x14ac:dyDescent="0.25">
      <c r="A8" t="s">
        <v>50</v>
      </c>
      <c r="B8" s="19">
        <f>B7/B2</f>
        <v>7.0852406557118247E-2</v>
      </c>
      <c r="C8" s="19">
        <f>C7/C2</f>
        <v>7.0852406557118247E-2</v>
      </c>
      <c r="D8" s="19">
        <f>D7/D2</f>
        <v>0.1067402942032456</v>
      </c>
      <c r="E8" s="19">
        <f>E7/E2</f>
        <v>0.1067402942032456</v>
      </c>
    </row>
    <row r="9" spans="1:5" x14ac:dyDescent="0.25">
      <c r="A9" t="s">
        <v>51</v>
      </c>
      <c r="B9" s="18">
        <f>PRMallall!B16</f>
        <v>0.23750677430621195</v>
      </c>
      <c r="C9" s="18">
        <f>PRMallND!B16</f>
        <v>0.23750677430621195</v>
      </c>
      <c r="D9" s="18">
        <f>PRM70all!B11</f>
        <v>0.2964422327107944</v>
      </c>
      <c r="E9" s="18">
        <f>PRM70ND!B11</f>
        <v>0.2964422327107944</v>
      </c>
    </row>
    <row r="10" spans="1:5" x14ac:dyDescent="0.25">
      <c r="A10" t="s">
        <v>52</v>
      </c>
      <c r="B10" s="18">
        <f>PRMallall!B17</f>
        <v>5.5486588414199369E-3</v>
      </c>
      <c r="C10" s="18">
        <f>PRMallND!B17</f>
        <v>5.5486588414199369E-3</v>
      </c>
      <c r="D10" s="18">
        <f>PRM70all!B12</f>
        <v>9.3171466143332927E-3</v>
      </c>
      <c r="E10" s="18">
        <f>PRM70ND!B12</f>
        <v>9.3171466143332927E-3</v>
      </c>
    </row>
    <row r="11" spans="1:5" x14ac:dyDescent="0.25">
      <c r="A11" t="s">
        <v>54</v>
      </c>
      <c r="B11" s="18">
        <f>PRMallall!B19</f>
        <v>0.24722930529863849</v>
      </c>
      <c r="C11" s="18">
        <f>PRMallND!B19</f>
        <v>0.24722930529863849</v>
      </c>
      <c r="D11" s="18">
        <f>PRM70all!B14</f>
        <v>0.31270918689078697</v>
      </c>
      <c r="E11" s="18">
        <f>PRM70ND!B14</f>
        <v>0.31270918689078697</v>
      </c>
    </row>
    <row r="12" spans="1:5" x14ac:dyDescent="0.25">
      <c r="A12" t="s">
        <v>53</v>
      </c>
      <c r="B12" s="18">
        <f>PRMallall!B18</f>
        <v>0.22723776607037832</v>
      </c>
      <c r="C12" s="18">
        <f>PRMallND!B18</f>
        <v>0.22723776607037832</v>
      </c>
      <c r="D12" s="18">
        <f>PRM70all!B13</f>
        <v>0.28395390673615883</v>
      </c>
      <c r="E12" s="18">
        <f>PRM70ND!B13</f>
        <v>0.28395390673615883</v>
      </c>
    </row>
    <row r="13" spans="1:5" x14ac:dyDescent="0.25">
      <c r="A13" t="s">
        <v>55</v>
      </c>
      <c r="B13">
        <f>PRMallall!E20</f>
        <v>52</v>
      </c>
      <c r="C13">
        <f>PRMallND!E20</f>
        <v>52</v>
      </c>
      <c r="D13">
        <f>PRM70all!E15</f>
        <v>33</v>
      </c>
      <c r="E13">
        <f>PRM70ND!E15</f>
        <v>33</v>
      </c>
    </row>
    <row r="14" spans="1:5" x14ac:dyDescent="0.25">
      <c r="A14" t="s">
        <v>56</v>
      </c>
    </row>
    <row r="15" spans="1:5" x14ac:dyDescent="0.25">
      <c r="A15" t="s">
        <v>57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6"/>
  <sheetViews>
    <sheetView workbookViewId="0">
      <selection activeCell="F1" sqref="F1"/>
    </sheetView>
  </sheetViews>
  <sheetFormatPr defaultColWidth="11.42578125" defaultRowHeight="15" x14ac:dyDescent="0.25"/>
  <sheetData>
    <row r="1" spans="1:44" ht="17.25" thickTop="1" thickBot="1" x14ac:dyDescent="0.3">
      <c r="B1" s="7" t="s">
        <v>14</v>
      </c>
      <c r="C1" s="7" t="s">
        <v>15</v>
      </c>
      <c r="D1" s="7" t="s">
        <v>16</v>
      </c>
      <c r="E1" s="16" t="s">
        <v>3</v>
      </c>
      <c r="F1" s="16" t="s">
        <v>2</v>
      </c>
      <c r="G1" s="9">
        <f>LN(G2)</f>
        <v>0.29623754332821073</v>
      </c>
      <c r="H1" s="10">
        <f>G4</f>
        <v>0.90464754089950705</v>
      </c>
      <c r="I1" s="3" t="s">
        <v>3</v>
      </c>
      <c r="J1" s="3" t="s">
        <v>2</v>
      </c>
      <c r="K1" s="11">
        <f>LN(K2)</f>
        <v>0.30149722010788227</v>
      </c>
      <c r="L1" s="12">
        <f>K4</f>
        <v>0.88028226401516052</v>
      </c>
      <c r="M1" s="3" t="s">
        <v>3</v>
      </c>
      <c r="N1" s="3" t="s">
        <v>2</v>
      </c>
      <c r="O1" s="11">
        <f>LN(O2)</f>
        <v>0.31270918689078697</v>
      </c>
      <c r="P1" s="12">
        <f>O4</f>
        <v>0.90456661141696426</v>
      </c>
      <c r="Q1" s="3" t="s">
        <v>3</v>
      </c>
      <c r="R1" s="3" t="s">
        <v>2</v>
      </c>
      <c r="S1" s="11">
        <f>LN(S2)</f>
        <v>0.30417265801500876</v>
      </c>
      <c r="T1" s="12">
        <f>S4</f>
        <v>0.89727271291977773</v>
      </c>
      <c r="U1" s="3" t="s">
        <v>3</v>
      </c>
      <c r="V1" s="3" t="s">
        <v>2</v>
      </c>
      <c r="W1" s="11">
        <f>LN(W2)</f>
        <v>0.29208369033058179</v>
      </c>
      <c r="X1" s="12">
        <f>W4</f>
        <v>0.9200077651226144</v>
      </c>
      <c r="Y1" s="3" t="s">
        <v>3</v>
      </c>
      <c r="Z1" s="3" t="s">
        <v>2</v>
      </c>
      <c r="AA1" s="11">
        <f>LN(AA2)</f>
        <v>0.30168077908896151</v>
      </c>
      <c r="AB1" s="12">
        <f>AA4</f>
        <v>0.9648192669664678</v>
      </c>
      <c r="AC1" s="3" t="s">
        <v>3</v>
      </c>
      <c r="AD1" s="3" t="s">
        <v>2</v>
      </c>
      <c r="AE1" s="11">
        <f>LN(AE2)</f>
        <v>0.29549099419686076</v>
      </c>
      <c r="AF1" s="12">
        <f>AE4</f>
        <v>0.89788174542974697</v>
      </c>
      <c r="AG1" s="3" t="s">
        <v>3</v>
      </c>
      <c r="AH1" s="3" t="s">
        <v>2</v>
      </c>
      <c r="AI1" s="11">
        <f>LN(AI2)</f>
        <v>0.28981429568523154</v>
      </c>
      <c r="AJ1" s="12">
        <f>AI4</f>
        <v>0.89206952500484693</v>
      </c>
      <c r="AK1" s="3" t="s">
        <v>3</v>
      </c>
      <c r="AL1" s="3" t="s">
        <v>2</v>
      </c>
      <c r="AM1" s="11">
        <f>LN(AM2)</f>
        <v>0.28657736334567691</v>
      </c>
      <c r="AN1" s="12">
        <f>AM4</f>
        <v>0.89068191030040489</v>
      </c>
      <c r="AO1" s="3" t="s">
        <v>3</v>
      </c>
      <c r="AP1" s="3" t="s">
        <v>2</v>
      </c>
      <c r="AQ1" s="11">
        <f>LN(AQ2)</f>
        <v>0.28395390673615883</v>
      </c>
      <c r="AR1" s="12">
        <f>AQ4</f>
        <v>0.88883828882691085</v>
      </c>
    </row>
    <row r="2" spans="1:44" ht="15.75" thickTop="1" x14ac:dyDescent="0.25">
      <c r="B2">
        <v>0.30149722010788227</v>
      </c>
      <c r="C2" s="13">
        <v>0.88028226401516052</v>
      </c>
      <c r="D2">
        <v>44.117887300840849</v>
      </c>
      <c r="E2" s="3">
        <v>1971</v>
      </c>
      <c r="F2" s="3">
        <v>2.746</v>
      </c>
      <c r="G2">
        <f t="array" ref="G2:H6">LOGEST(F2:F10,E2:E10,TRUE, TRUE)</f>
        <v>1.3447895646828867</v>
      </c>
      <c r="H2">
        <v>5.4951260586782428E-254</v>
      </c>
      <c r="I2" s="3">
        <v>1973</v>
      </c>
      <c r="J2" s="3">
        <v>10.727</v>
      </c>
      <c r="K2">
        <f t="array" ref="K2:L6">LOGEST(J2:J9,I2:I9,TRUE, TRUE)</f>
        <v>1.3518813570485539</v>
      </c>
      <c r="L2">
        <v>1.4969103793430002E-258</v>
      </c>
      <c r="M2" s="3">
        <v>1971</v>
      </c>
      <c r="N2" s="3">
        <v>2.746</v>
      </c>
      <c r="O2">
        <f t="array" ref="O2:P6">LOGEST(N2:N9,M2:M9,TRUE, TRUE)</f>
        <v>1.3671238956608425</v>
      </c>
      <c r="P2">
        <v>2.733736339696819E-268</v>
      </c>
      <c r="Q2" s="3">
        <v>1971</v>
      </c>
      <c r="R2" s="3">
        <v>2.746</v>
      </c>
      <c r="S2">
        <f t="array" ref="S2:T6">LOGEST(R2:R9,Q2:Q9,TRUE, TRUE)</f>
        <v>1.3555030743566823</v>
      </c>
      <c r="T2">
        <v>6.9937261141428875E-261</v>
      </c>
      <c r="U2" s="3">
        <v>1971</v>
      </c>
      <c r="V2" s="3">
        <v>2.746</v>
      </c>
      <c r="W2">
        <f t="array" ref="W2:X6">LOGEST(V2:V9,U2:U9,TRUE, TRUE)</f>
        <v>1.3392150923032404</v>
      </c>
      <c r="X2">
        <v>2.6012488963922113E-250</v>
      </c>
      <c r="Y2" s="3">
        <v>1971</v>
      </c>
      <c r="Z2" s="3">
        <v>2.746</v>
      </c>
      <c r="AA2">
        <f t="array" ref="AA2:AB6">LOGEST(Z2:Z9,Y2:Y9,TRUE, TRUE)</f>
        <v>1.3521295297894647</v>
      </c>
      <c r="AB2">
        <v>1.5464671335051969E-258</v>
      </c>
      <c r="AC2" s="3">
        <v>1971</v>
      </c>
      <c r="AD2" s="3">
        <v>2.746</v>
      </c>
      <c r="AE2">
        <f t="array" ref="AE2:AF6">LOGEST(AD2:AD9,AC2:AC9,TRUE, TRUE)</f>
        <v>1.3437859878578384</v>
      </c>
      <c r="AF2">
        <v>2.3955852797937455E-253</v>
      </c>
      <c r="AG2" s="3">
        <v>1971</v>
      </c>
      <c r="AH2" s="3">
        <v>2.746</v>
      </c>
      <c r="AI2">
        <f t="array" ref="AI2:AJ6">LOGEST(AH2:AH9,AG2:AG9,TRUE, TRUE)</f>
        <v>1.3361793307172252</v>
      </c>
      <c r="AJ2">
        <v>1.7910311224282446E-248</v>
      </c>
      <c r="AK2" s="3">
        <v>1971</v>
      </c>
      <c r="AL2" s="3">
        <v>2.746</v>
      </c>
      <c r="AM2">
        <f t="array" ref="AM2:AN6">LOGEST(AL2:AL9,AK2:AK9,TRUE, TRUE)</f>
        <v>1.3318612011471573</v>
      </c>
      <c r="AN2">
        <v>1.0850456519563094E-245</v>
      </c>
      <c r="AO2" s="3">
        <v>1971</v>
      </c>
      <c r="AP2" s="3">
        <v>2.746</v>
      </c>
      <c r="AQ2">
        <f t="array" ref="AQ2:AR6">LOGEST(AP2:AP9,AO2:AO9,TRUE, TRUE)</f>
        <v>1.3283717003543876</v>
      </c>
      <c r="AR2">
        <v>1.9621734149495321E-243</v>
      </c>
    </row>
    <row r="3" spans="1:44" x14ac:dyDescent="0.25">
      <c r="B3">
        <v>0.31270918689078697</v>
      </c>
      <c r="C3" s="13">
        <v>0.90456661141696426</v>
      </c>
      <c r="D3">
        <v>56.871077817586375</v>
      </c>
      <c r="E3" s="3">
        <v>1973</v>
      </c>
      <c r="F3" s="3">
        <v>10.727</v>
      </c>
      <c r="G3">
        <v>3.635108037686189E-2</v>
      </c>
      <c r="H3">
        <v>72.319959507888484</v>
      </c>
      <c r="I3" s="3">
        <v>1975</v>
      </c>
      <c r="J3" s="3">
        <v>12.497999999999999</v>
      </c>
      <c r="K3">
        <v>4.5391648843385188E-2</v>
      </c>
      <c r="L3">
        <v>90.410382659049333</v>
      </c>
      <c r="M3" s="3">
        <v>1975</v>
      </c>
      <c r="N3" s="3">
        <v>12.497999999999999</v>
      </c>
      <c r="O3">
        <v>4.1466264231343537E-2</v>
      </c>
      <c r="P3">
        <v>82.581598194560215</v>
      </c>
      <c r="Q3" s="3">
        <v>1973</v>
      </c>
      <c r="R3" s="3">
        <v>10.727</v>
      </c>
      <c r="S3">
        <v>4.2017018015506398E-2</v>
      </c>
      <c r="T3">
        <v>83.668032312160278</v>
      </c>
      <c r="U3" s="3">
        <v>1973</v>
      </c>
      <c r="V3" s="3">
        <v>10.727</v>
      </c>
      <c r="W3">
        <v>3.5160889287792083E-2</v>
      </c>
      <c r="X3">
        <v>69.967396732250734</v>
      </c>
      <c r="Y3" s="3">
        <v>1973</v>
      </c>
      <c r="Z3" s="3">
        <v>10.727</v>
      </c>
      <c r="AA3">
        <v>2.3518058923626749E-2</v>
      </c>
      <c r="AB3">
        <v>46.781448813591965</v>
      </c>
      <c r="AC3" s="3">
        <v>1973</v>
      </c>
      <c r="AD3" s="3">
        <v>10.727</v>
      </c>
      <c r="AE3">
        <v>4.0682791464712015E-2</v>
      </c>
      <c r="AF3">
        <v>80.889324284712515</v>
      </c>
      <c r="AG3" s="3">
        <v>1973</v>
      </c>
      <c r="AH3" s="3">
        <v>10.727</v>
      </c>
      <c r="AI3">
        <v>4.1154456585683619E-2</v>
      </c>
      <c r="AJ3">
        <v>81.81160377322405</v>
      </c>
      <c r="AK3" s="3">
        <v>1973</v>
      </c>
      <c r="AL3" s="3">
        <v>10.727</v>
      </c>
      <c r="AM3">
        <v>4.0987455526805154E-2</v>
      </c>
      <c r="AN3">
        <v>81.474458509475909</v>
      </c>
      <c r="AO3" s="3">
        <v>1973</v>
      </c>
      <c r="AP3" s="3">
        <v>10.727</v>
      </c>
      <c r="AQ3">
        <v>4.0995714264339476E-2</v>
      </c>
      <c r="AR3">
        <v>81.485710018602688</v>
      </c>
    </row>
    <row r="4" spans="1:44" ht="15.75" thickBot="1" x14ac:dyDescent="0.3">
      <c r="B4">
        <v>0.30417265801500876</v>
      </c>
      <c r="C4" s="13">
        <v>0.89727271291977773</v>
      </c>
      <c r="D4">
        <v>52.407071485441385</v>
      </c>
      <c r="E4" s="3">
        <v>1975</v>
      </c>
      <c r="F4" s="3">
        <v>12.497999999999999</v>
      </c>
      <c r="G4">
        <v>0.90464754089950705</v>
      </c>
      <c r="H4">
        <v>1.3995034807823843</v>
      </c>
      <c r="I4" s="3">
        <v>1986</v>
      </c>
      <c r="J4" s="3">
        <v>36.613999999999997</v>
      </c>
      <c r="K4">
        <v>0.88028226401516052</v>
      </c>
      <c r="L4">
        <v>1.5051284869741026</v>
      </c>
      <c r="M4" s="3">
        <v>1986</v>
      </c>
      <c r="N4" s="3">
        <v>36.613999999999997</v>
      </c>
      <c r="O4">
        <v>0.90456661141696426</v>
      </c>
      <c r="P4">
        <v>1.423205311836504</v>
      </c>
      <c r="Q4" s="3">
        <v>1986</v>
      </c>
      <c r="R4" s="3">
        <v>36.613999999999997</v>
      </c>
      <c r="S4">
        <v>0.89727271291977773</v>
      </c>
      <c r="T4">
        <v>1.4840396487752434</v>
      </c>
      <c r="U4" s="3">
        <v>1975</v>
      </c>
      <c r="V4" s="3">
        <v>12.497999999999999</v>
      </c>
      <c r="W4">
        <v>0.9200077651226144</v>
      </c>
      <c r="X4">
        <v>1.3475729052800298</v>
      </c>
      <c r="Y4" s="3">
        <v>1975</v>
      </c>
      <c r="Z4" s="3">
        <v>12.497999999999999</v>
      </c>
      <c r="AA4">
        <v>0.9648192669664678</v>
      </c>
      <c r="AB4">
        <v>0.90318991830480944</v>
      </c>
      <c r="AC4" s="3">
        <v>1975</v>
      </c>
      <c r="AD4" s="3">
        <v>12.497999999999999</v>
      </c>
      <c r="AE4">
        <v>0.89788174542974697</v>
      </c>
      <c r="AF4">
        <v>1.511024816049636</v>
      </c>
      <c r="AG4" s="3">
        <v>1975</v>
      </c>
      <c r="AH4" s="3">
        <v>12.497999999999999</v>
      </c>
      <c r="AI4">
        <v>0.89206952500484693</v>
      </c>
      <c r="AJ4">
        <v>1.4866246403325889</v>
      </c>
      <c r="AK4" s="3">
        <v>1975</v>
      </c>
      <c r="AL4" s="3">
        <v>12.497999999999999</v>
      </c>
      <c r="AM4">
        <v>0.89068191030040489</v>
      </c>
      <c r="AN4">
        <v>1.4638318420233984</v>
      </c>
      <c r="AO4" s="3">
        <v>1975</v>
      </c>
      <c r="AP4" s="3">
        <v>12.497999999999999</v>
      </c>
      <c r="AQ4">
        <v>0.88883828882691085</v>
      </c>
      <c r="AR4">
        <v>1.4458619444651153</v>
      </c>
    </row>
    <row r="5" spans="1:44" ht="17.25" thickTop="1" thickBot="1" x14ac:dyDescent="0.3">
      <c r="B5">
        <v>0.29208369033058179</v>
      </c>
      <c r="C5" s="13">
        <v>0.9200077651226144</v>
      </c>
      <c r="D5">
        <v>69.007280509126545</v>
      </c>
      <c r="E5" s="3">
        <v>1986</v>
      </c>
      <c r="F5" s="3">
        <v>36.613999999999997</v>
      </c>
      <c r="G5">
        <v>66.411845546873892</v>
      </c>
      <c r="H5">
        <v>7</v>
      </c>
      <c r="I5" s="3">
        <v>1992</v>
      </c>
      <c r="J5" s="3">
        <v>64.075000000000003</v>
      </c>
      <c r="K5" s="10">
        <v>44.117887300840849</v>
      </c>
      <c r="L5">
        <v>6</v>
      </c>
      <c r="M5" s="3">
        <v>1992</v>
      </c>
      <c r="N5" s="3">
        <v>64.075000000000003</v>
      </c>
      <c r="O5" s="10">
        <v>56.871077817586375</v>
      </c>
      <c r="P5">
        <v>6</v>
      </c>
      <c r="Q5" s="3">
        <v>1992</v>
      </c>
      <c r="R5" s="3">
        <v>64.075000000000003</v>
      </c>
      <c r="S5" s="10">
        <v>52.407071485441385</v>
      </c>
      <c r="T5">
        <v>6</v>
      </c>
      <c r="U5" s="3">
        <v>1992</v>
      </c>
      <c r="V5" s="3">
        <v>64.075000000000003</v>
      </c>
      <c r="W5" s="10">
        <v>69.007280509126545</v>
      </c>
      <c r="X5">
        <v>6</v>
      </c>
      <c r="Y5" s="3">
        <v>1986</v>
      </c>
      <c r="Z5" s="3">
        <v>36.613999999999997</v>
      </c>
      <c r="AA5" s="10">
        <v>164.54789603960594</v>
      </c>
      <c r="AB5">
        <v>6</v>
      </c>
      <c r="AC5" s="3">
        <v>1986</v>
      </c>
      <c r="AD5" s="3">
        <v>36.613999999999997</v>
      </c>
      <c r="AE5" s="10">
        <v>52.755410824929967</v>
      </c>
      <c r="AF5">
        <v>6</v>
      </c>
      <c r="AG5" s="3">
        <v>1986</v>
      </c>
      <c r="AH5" s="3">
        <v>36.613999999999997</v>
      </c>
      <c r="AI5" s="10">
        <v>49.591342484775033</v>
      </c>
      <c r="AJ5">
        <v>6</v>
      </c>
      <c r="AK5" s="3">
        <v>1986</v>
      </c>
      <c r="AL5" s="3">
        <v>36.613999999999997</v>
      </c>
      <c r="AM5" s="10">
        <v>48.885701135904725</v>
      </c>
      <c r="AN5">
        <v>6</v>
      </c>
      <c r="AO5" s="3">
        <v>1986</v>
      </c>
      <c r="AP5" s="3">
        <v>36.613999999999997</v>
      </c>
      <c r="AQ5" s="10">
        <v>47.975419563822967</v>
      </c>
      <c r="AR5">
        <v>6</v>
      </c>
    </row>
    <row r="6" spans="1:44" ht="15.75" thickTop="1" x14ac:dyDescent="0.25">
      <c r="B6">
        <v>0.30168077908896151</v>
      </c>
      <c r="C6" s="13">
        <v>0.9648192669664678</v>
      </c>
      <c r="D6">
        <v>164.54789603960594</v>
      </c>
      <c r="E6" s="3">
        <v>1992</v>
      </c>
      <c r="F6" s="3">
        <v>64.075000000000003</v>
      </c>
      <c r="G6">
        <v>130.07490432321788</v>
      </c>
      <c r="H6">
        <v>13.710269949054066</v>
      </c>
      <c r="I6" s="3">
        <v>1999</v>
      </c>
      <c r="J6" s="3">
        <v>9153.5619999999999</v>
      </c>
      <c r="K6">
        <v>99.945180819192615</v>
      </c>
      <c r="L6">
        <v>13.592470573805706</v>
      </c>
      <c r="M6" s="3">
        <v>1999</v>
      </c>
      <c r="N6" s="3">
        <v>9153.5619999999999</v>
      </c>
      <c r="O6">
        <v>115.19312789662683</v>
      </c>
      <c r="P6">
        <v>12.153080157837845</v>
      </c>
      <c r="Q6" s="3">
        <v>1999</v>
      </c>
      <c r="R6" s="3">
        <v>9153.5619999999999</v>
      </c>
      <c r="S6">
        <v>115.41995484018456</v>
      </c>
      <c r="T6">
        <v>13.214242074821685</v>
      </c>
      <c r="U6" s="3">
        <v>1999</v>
      </c>
      <c r="V6" s="3">
        <v>9153.5619999999999</v>
      </c>
      <c r="W6">
        <v>125.31395977855621</v>
      </c>
      <c r="X6">
        <v>10.895716410269161</v>
      </c>
      <c r="Y6" s="3">
        <v>1999</v>
      </c>
      <c r="Z6" s="3">
        <v>9153.5619999999999</v>
      </c>
      <c r="AA6">
        <v>134.23027998423223</v>
      </c>
      <c r="AB6">
        <v>4.8945121711646902</v>
      </c>
      <c r="AC6" s="3">
        <v>1992</v>
      </c>
      <c r="AD6" s="3">
        <v>64.075000000000003</v>
      </c>
      <c r="AE6">
        <v>120.45094269517411</v>
      </c>
      <c r="AF6">
        <v>13.699175968307019</v>
      </c>
      <c r="AG6" s="3">
        <v>1992</v>
      </c>
      <c r="AH6" s="3">
        <v>64.075000000000003</v>
      </c>
      <c r="AI6">
        <v>109.59948636775448</v>
      </c>
      <c r="AJ6">
        <v>13.260316927463998</v>
      </c>
      <c r="AK6" s="3">
        <v>1992</v>
      </c>
      <c r="AL6" s="3">
        <v>64.075000000000003</v>
      </c>
      <c r="AM6">
        <v>104.75245939984518</v>
      </c>
      <c r="AN6">
        <v>12.856821970329694</v>
      </c>
      <c r="AO6" s="3">
        <v>1992</v>
      </c>
      <c r="AP6" s="3">
        <v>64.075000000000003</v>
      </c>
      <c r="AQ6">
        <v>100.29341878386083</v>
      </c>
      <c r="AR6">
        <v>12.543100574714662</v>
      </c>
    </row>
    <row r="7" spans="1:44" x14ac:dyDescent="0.25">
      <c r="B7">
        <v>0.29549099419686076</v>
      </c>
      <c r="C7" s="13">
        <v>0.89788174542974697</v>
      </c>
      <c r="D7">
        <v>52.755410824929967</v>
      </c>
      <c r="E7" s="3">
        <v>1999</v>
      </c>
      <c r="F7" s="3">
        <v>9153.5619999999999</v>
      </c>
      <c r="G7" t="s">
        <v>17</v>
      </c>
      <c r="H7">
        <f>TINV(0.0455,H5)</f>
        <v>2.428809082234241</v>
      </c>
      <c r="I7" s="3">
        <v>2002</v>
      </c>
      <c r="J7" s="3">
        <v>36614.245999999999</v>
      </c>
      <c r="K7" t="s">
        <v>17</v>
      </c>
      <c r="L7">
        <f>TINV(0.0455,L5)</f>
        <v>2.5165283481216276</v>
      </c>
      <c r="M7" s="3">
        <v>2002</v>
      </c>
      <c r="N7" s="3">
        <v>36614.245999999999</v>
      </c>
      <c r="O7" t="s">
        <v>17</v>
      </c>
      <c r="P7">
        <f>TINV(0.0455,P5)</f>
        <v>2.5165283481216276</v>
      </c>
      <c r="Q7" s="3">
        <v>2002</v>
      </c>
      <c r="R7" s="3">
        <v>36614.245999999999</v>
      </c>
      <c r="S7" t="s">
        <v>17</v>
      </c>
      <c r="T7">
        <f>TINV(0.0455,T5)</f>
        <v>2.5165283481216276</v>
      </c>
      <c r="U7" s="3">
        <v>2002</v>
      </c>
      <c r="V7" s="3">
        <v>36614.245999999999</v>
      </c>
      <c r="W7" t="s">
        <v>17</v>
      </c>
      <c r="X7">
        <f>TINV(0.0455,X5)</f>
        <v>2.5165283481216276</v>
      </c>
      <c r="Y7" s="3">
        <v>2002</v>
      </c>
      <c r="Z7" s="3">
        <v>36614.245999999999</v>
      </c>
      <c r="AA7" t="s">
        <v>17</v>
      </c>
      <c r="AB7">
        <f>TINV(0.0455,AB5)</f>
        <v>2.5165283481216276</v>
      </c>
      <c r="AC7" s="3">
        <v>2002</v>
      </c>
      <c r="AD7" s="3">
        <v>36614.245999999999</v>
      </c>
      <c r="AE7" t="s">
        <v>17</v>
      </c>
      <c r="AF7">
        <f>TINV(0.0455,AF5)</f>
        <v>2.5165283481216276</v>
      </c>
      <c r="AG7" s="3">
        <v>1999</v>
      </c>
      <c r="AH7" s="3">
        <v>9153.5619999999999</v>
      </c>
      <c r="AI7" t="s">
        <v>17</v>
      </c>
      <c r="AJ7">
        <f>TINV(0.0455,AJ5)</f>
        <v>2.5165283481216276</v>
      </c>
      <c r="AK7" s="3">
        <v>1999</v>
      </c>
      <c r="AL7" s="3">
        <v>9153.5619999999999</v>
      </c>
      <c r="AM7" t="s">
        <v>17</v>
      </c>
      <c r="AN7">
        <f>TINV(0.0455,AN5)</f>
        <v>2.5165283481216276</v>
      </c>
      <c r="AO7" s="3">
        <v>1999</v>
      </c>
      <c r="AP7" s="3">
        <v>9153.5619999999999</v>
      </c>
    </row>
    <row r="8" spans="1:44" x14ac:dyDescent="0.25">
      <c r="B8">
        <v>0.28981429568523154</v>
      </c>
      <c r="C8" s="13">
        <v>0.89206952500484693</v>
      </c>
      <c r="D8">
        <v>49.591342484775033</v>
      </c>
      <c r="E8" s="3">
        <v>2002</v>
      </c>
      <c r="F8" s="3">
        <v>36614.245999999999</v>
      </c>
      <c r="G8" t="s">
        <v>18</v>
      </c>
      <c r="H8">
        <f>H7*G3</f>
        <v>8.8289834168349055E-2</v>
      </c>
      <c r="I8" s="3">
        <v>2003</v>
      </c>
      <c r="J8" s="3">
        <v>61023.743999999999</v>
      </c>
      <c r="K8" t="s">
        <v>18</v>
      </c>
      <c r="L8">
        <f>L7*K3</f>
        <v>0.11422937108236111</v>
      </c>
      <c r="M8" s="3">
        <v>2003</v>
      </c>
      <c r="N8" s="3">
        <v>61023.743999999999</v>
      </c>
      <c r="O8" t="s">
        <v>18</v>
      </c>
      <c r="P8">
        <f>P7*O3</f>
        <v>0.10435102942887789</v>
      </c>
      <c r="Q8" s="3">
        <v>2003</v>
      </c>
      <c r="R8" s="3">
        <v>61023.743999999999</v>
      </c>
      <c r="S8" t="s">
        <v>18</v>
      </c>
      <c r="T8">
        <f>T7*S3</f>
        <v>0.10573701693955899</v>
      </c>
      <c r="U8" s="3">
        <v>2003</v>
      </c>
      <c r="V8" s="3">
        <v>61023.743999999999</v>
      </c>
      <c r="W8" t="s">
        <v>18</v>
      </c>
      <c r="X8">
        <f>X7*W3</f>
        <v>8.8483374637894838E-2</v>
      </c>
      <c r="Y8" s="3">
        <v>2003</v>
      </c>
      <c r="Z8" s="3">
        <v>61023.743999999999</v>
      </c>
      <c r="AA8" t="s">
        <v>18</v>
      </c>
      <c r="AB8">
        <f>AB7*AA3</f>
        <v>5.9183861974101526E-2</v>
      </c>
      <c r="AC8" s="3">
        <v>2003</v>
      </c>
      <c r="AD8" s="3">
        <v>61023.743999999999</v>
      </c>
      <c r="AE8" t="s">
        <v>18</v>
      </c>
      <c r="AF8">
        <f>AF7*AE3</f>
        <v>0.10237939800166838</v>
      </c>
      <c r="AG8" s="3">
        <v>2003</v>
      </c>
      <c r="AH8" s="3">
        <v>61023.743999999999</v>
      </c>
      <c r="AI8" t="s">
        <v>18</v>
      </c>
      <c r="AJ8">
        <f>AJ7*AI3</f>
        <v>0.10356635664941363</v>
      </c>
      <c r="AK8" s="3">
        <v>2002</v>
      </c>
      <c r="AL8" s="3">
        <v>36614.245999999999</v>
      </c>
      <c r="AM8" t="s">
        <v>18</v>
      </c>
      <c r="AN8">
        <f>AN7*AM3</f>
        <v>0.10314609375057965</v>
      </c>
      <c r="AO8" s="3">
        <v>2002</v>
      </c>
      <c r="AP8" s="3">
        <v>36614.245999999999</v>
      </c>
    </row>
    <row r="9" spans="1:44" x14ac:dyDescent="0.25">
      <c r="B9">
        <v>0.28657736334567691</v>
      </c>
      <c r="C9" s="13">
        <v>0.89068191030040489</v>
      </c>
      <c r="D9">
        <v>48.885701135904725</v>
      </c>
      <c r="E9" s="3">
        <v>2003</v>
      </c>
      <c r="F9" s="3">
        <v>61023.743999999999</v>
      </c>
      <c r="G9" t="s">
        <v>19</v>
      </c>
      <c r="H9">
        <f>G2+H8</f>
        <v>1.4330793988512358</v>
      </c>
      <c r="I9" s="3">
        <v>2004</v>
      </c>
      <c r="J9" s="3">
        <v>93001.627999999997</v>
      </c>
      <c r="K9" t="s">
        <v>19</v>
      </c>
      <c r="L9">
        <f>K2+L8</f>
        <v>1.4661107281309151</v>
      </c>
      <c r="M9" s="3">
        <v>2004</v>
      </c>
      <c r="N9" s="3">
        <v>93001.627999999997</v>
      </c>
      <c r="O9" t="s">
        <v>19</v>
      </c>
      <c r="P9">
        <f>O2+P8</f>
        <v>1.4714749250897203</v>
      </c>
      <c r="Q9" s="3">
        <v>2004</v>
      </c>
      <c r="R9" s="3">
        <v>93001.627999999997</v>
      </c>
      <c r="S9" t="s">
        <v>19</v>
      </c>
      <c r="T9">
        <f>S2+T8</f>
        <v>1.4612400912962413</v>
      </c>
      <c r="U9" s="3">
        <v>2004</v>
      </c>
      <c r="V9" s="3">
        <v>93001.627999999997</v>
      </c>
      <c r="W9" t="s">
        <v>19</v>
      </c>
      <c r="X9">
        <f>W2+X8</f>
        <v>1.4276984669411352</v>
      </c>
      <c r="Y9" s="3">
        <v>2004</v>
      </c>
      <c r="Z9" s="3">
        <v>93001.627999999997</v>
      </c>
      <c r="AA9" t="s">
        <v>19</v>
      </c>
      <c r="AB9">
        <f>AA2+AB8</f>
        <v>1.4113133917635663</v>
      </c>
      <c r="AC9" s="3">
        <v>2004</v>
      </c>
      <c r="AD9" s="3">
        <v>93001.627999999997</v>
      </c>
      <c r="AE9" t="s">
        <v>19</v>
      </c>
      <c r="AF9">
        <f>AE2+AF8</f>
        <v>1.4461653858595067</v>
      </c>
      <c r="AG9" s="3">
        <v>2004</v>
      </c>
      <c r="AH9" s="3">
        <v>93001.627999999997</v>
      </c>
      <c r="AI9" t="s">
        <v>19</v>
      </c>
      <c r="AJ9">
        <f>AI2+AJ8</f>
        <v>1.4397456873666388</v>
      </c>
      <c r="AK9" s="3">
        <v>2004</v>
      </c>
      <c r="AL9" s="3">
        <v>93001.627999999997</v>
      </c>
      <c r="AM9" t="s">
        <v>19</v>
      </c>
      <c r="AN9">
        <f>AM2+AN8</f>
        <v>1.435007294897737</v>
      </c>
      <c r="AO9" s="3">
        <v>2003</v>
      </c>
      <c r="AP9" s="3">
        <v>61023.743999999999</v>
      </c>
    </row>
    <row r="10" spans="1:44" x14ac:dyDescent="0.25">
      <c r="B10">
        <v>0.28395390673615883</v>
      </c>
      <c r="C10" s="13">
        <v>0.88883828882691085</v>
      </c>
      <c r="D10">
        <v>47.975419563822967</v>
      </c>
      <c r="E10" s="3">
        <v>2004</v>
      </c>
      <c r="F10" s="3">
        <v>93001.627999999997</v>
      </c>
      <c r="G10" t="s">
        <v>20</v>
      </c>
      <c r="H10">
        <f>G2-H8</f>
        <v>1.2564997305145376</v>
      </c>
      <c r="K10" t="s">
        <v>20</v>
      </c>
      <c r="L10">
        <f>K2-L8</f>
        <v>1.2376519859661927</v>
      </c>
      <c r="O10" t="s">
        <v>20</v>
      </c>
      <c r="P10">
        <f>O2-P8</f>
        <v>1.2627728662319646</v>
      </c>
      <c r="S10" t="s">
        <v>20</v>
      </c>
      <c r="T10">
        <f>S2-T8</f>
        <v>1.2497660574171232</v>
      </c>
      <c r="W10" t="s">
        <v>20</v>
      </c>
      <c r="X10">
        <f>W2-X8</f>
        <v>1.2507317176653456</v>
      </c>
      <c r="AA10" t="s">
        <v>20</v>
      </c>
      <c r="AB10">
        <f>AA2-AB8</f>
        <v>1.292945667815363</v>
      </c>
      <c r="AE10" t="s">
        <v>20</v>
      </c>
      <c r="AF10">
        <f>AE2-AF8</f>
        <v>1.2414065898561701</v>
      </c>
      <c r="AI10" t="s">
        <v>20</v>
      </c>
      <c r="AJ10">
        <f>AI2-AJ8</f>
        <v>1.2326129740678116</v>
      </c>
      <c r="AM10" t="s">
        <v>20</v>
      </c>
      <c r="AN10">
        <f>AM2-AN8</f>
        <v>1.2287151073965776</v>
      </c>
    </row>
    <row r="11" spans="1:44" x14ac:dyDescent="0.25">
      <c r="A11" t="s">
        <v>36</v>
      </c>
      <c r="B11" s="7">
        <f>AVERAGE(B2:B10)</f>
        <v>0.2964422327107944</v>
      </c>
      <c r="C11" s="7">
        <f>AVERAGE(C2:C10)</f>
        <v>0.90404667666698835</v>
      </c>
      <c r="D11" s="7">
        <f>AVERAGE(D2:D10)</f>
        <v>65.128787462448201</v>
      </c>
      <c r="E11" s="7">
        <f>AVERAGE(E2:E10)</f>
        <v>1989.4444444444443</v>
      </c>
      <c r="F11" s="7">
        <f>AVERAGE(F2:F10)</f>
        <v>22213.315555555557</v>
      </c>
      <c r="G11" t="s">
        <v>21</v>
      </c>
      <c r="H11" s="14">
        <f>LN(G2)</f>
        <v>0.29623754332821073</v>
      </c>
      <c r="K11" t="s">
        <v>21</v>
      </c>
      <c r="L11" s="14">
        <f>LN(K2)</f>
        <v>0.30149722010788227</v>
      </c>
      <c r="O11" t="s">
        <v>21</v>
      </c>
      <c r="P11" s="14">
        <f>LN(O2)</f>
        <v>0.31270918689078697</v>
      </c>
      <c r="S11" t="s">
        <v>21</v>
      </c>
      <c r="T11" s="14">
        <f>LN(S2)</f>
        <v>0.30417265801500876</v>
      </c>
      <c r="W11" t="s">
        <v>21</v>
      </c>
      <c r="X11" s="14">
        <f>LN(W2)</f>
        <v>0.29208369033058179</v>
      </c>
      <c r="AA11" t="s">
        <v>21</v>
      </c>
      <c r="AB11" s="14">
        <f>LN(AA2)</f>
        <v>0.30168077908896151</v>
      </c>
      <c r="AE11" t="s">
        <v>21</v>
      </c>
      <c r="AF11" s="14">
        <f>LN(AE2)</f>
        <v>0.29549099419686076</v>
      </c>
      <c r="AI11" t="s">
        <v>21</v>
      </c>
      <c r="AJ11" s="14">
        <f>LN(AI2)</f>
        <v>0.28981429568523154</v>
      </c>
      <c r="AM11" t="s">
        <v>21</v>
      </c>
      <c r="AN11" s="14">
        <f>LN(AM2)</f>
        <v>0.28657736334567691</v>
      </c>
    </row>
    <row r="12" spans="1:44" x14ac:dyDescent="0.25">
      <c r="A12" t="s">
        <v>37</v>
      </c>
      <c r="B12" s="7">
        <f>STDEV(B2:B10)</f>
        <v>9.3171466143332927E-3</v>
      </c>
      <c r="C12" s="7">
        <f>STDEV(C2:C10)</f>
        <v>2.5373063674646295E-2</v>
      </c>
      <c r="D12" s="7">
        <f>STDEV(D2:D10)</f>
        <v>37.952733991924994</v>
      </c>
      <c r="E12" s="7">
        <f>STDEV(E2:E10)</f>
        <v>13.611677992730279</v>
      </c>
      <c r="F12" s="7">
        <f>STDEV(F2:F10)</f>
        <v>34199.258184805287</v>
      </c>
      <c r="G12" t="s">
        <v>22</v>
      </c>
      <c r="H12" s="14">
        <f>LN(H9)</f>
        <v>0.35982555474392303</v>
      </c>
      <c r="K12" t="s">
        <v>22</v>
      </c>
      <c r="L12" s="14">
        <f>LN(L9)</f>
        <v>0.38261313139722536</v>
      </c>
      <c r="O12" t="s">
        <v>22</v>
      </c>
      <c r="P12" s="14">
        <f>LN(P9)</f>
        <v>0.38626524817224328</v>
      </c>
      <c r="S12" t="s">
        <v>22</v>
      </c>
      <c r="T12" s="14">
        <f>LN(T9)</f>
        <v>0.37928545280338549</v>
      </c>
      <c r="W12" t="s">
        <v>22</v>
      </c>
      <c r="X12" s="14">
        <f>LN(X9)</f>
        <v>0.35606368401623983</v>
      </c>
      <c r="AA12" t="s">
        <v>22</v>
      </c>
      <c r="AB12" s="14">
        <f>LN(AB9)</f>
        <v>0.34452075434877849</v>
      </c>
      <c r="AE12" t="s">
        <v>22</v>
      </c>
      <c r="AF12" s="14">
        <f>LN(AF9)</f>
        <v>0.36891549192623152</v>
      </c>
      <c r="AI12" t="s">
        <v>22</v>
      </c>
      <c r="AJ12" s="14">
        <f>LN(AJ9)</f>
        <v>0.36446649199584435</v>
      </c>
      <c r="AM12" t="s">
        <v>22</v>
      </c>
      <c r="AN12" s="14">
        <f>LN(AN9)</f>
        <v>0.36116993275109321</v>
      </c>
    </row>
    <row r="13" spans="1:44" x14ac:dyDescent="0.25">
      <c r="A13" t="s">
        <v>38</v>
      </c>
      <c r="B13" s="7">
        <f>MIN(B2:B10)</f>
        <v>0.28395390673615883</v>
      </c>
      <c r="C13" s="7">
        <f>MIN(C2:C10)</f>
        <v>0.88028226401516052</v>
      </c>
      <c r="D13" s="7">
        <f>MIN(D2:D10)</f>
        <v>44.117887300840849</v>
      </c>
      <c r="E13" s="7">
        <f>MIN(E2:E10)</f>
        <v>1971</v>
      </c>
      <c r="F13" s="7">
        <f>MIN(F2:F10)</f>
        <v>2.746</v>
      </c>
      <c r="G13" t="s">
        <v>23</v>
      </c>
      <c r="H13" s="14">
        <f>LN(H10)</f>
        <v>0.22832986352837703</v>
      </c>
      <c r="K13" t="s">
        <v>23</v>
      </c>
      <c r="L13" s="14">
        <f>LN(L10)</f>
        <v>0.2132160248617031</v>
      </c>
      <c r="O13" t="s">
        <v>23</v>
      </c>
      <c r="P13" s="14">
        <f>LN(P10)</f>
        <v>0.23330999048317638</v>
      </c>
      <c r="S13" t="s">
        <v>23</v>
      </c>
      <c r="T13" s="14">
        <f>LN(T10)</f>
        <v>0.22295637973240062</v>
      </c>
      <c r="W13" t="s">
        <v>23</v>
      </c>
      <c r="X13" s="14">
        <f>LN(X10)</f>
        <v>0.22372875418188154</v>
      </c>
      <c r="AA13" t="s">
        <v>23</v>
      </c>
      <c r="AB13" s="14">
        <f>LN(AB10)</f>
        <v>0.25692307865577224</v>
      </c>
      <c r="AE13" t="s">
        <v>23</v>
      </c>
      <c r="AF13" s="14">
        <f>LN(AF10)</f>
        <v>0.21624508339010048</v>
      </c>
      <c r="AI13" t="s">
        <v>23</v>
      </c>
      <c r="AJ13" s="14">
        <f>LN(AJ10)</f>
        <v>0.20913628526361971</v>
      </c>
      <c r="AM13" t="s">
        <v>23</v>
      </c>
      <c r="AN13" s="14">
        <f>LN(AN10)</f>
        <v>0.20596899524721371</v>
      </c>
    </row>
    <row r="14" spans="1:44" x14ac:dyDescent="0.25">
      <c r="A14" t="s">
        <v>39</v>
      </c>
      <c r="B14" s="7">
        <f>MAX(B2:B10)</f>
        <v>0.31270918689078697</v>
      </c>
      <c r="C14" s="7">
        <f>MAX(C2:C10)</f>
        <v>0.9648192669664678</v>
      </c>
      <c r="D14" s="7">
        <f>MAX(D2:D10)</f>
        <v>164.54789603960594</v>
      </c>
      <c r="E14" s="7">
        <f>MAX(E2:E10)</f>
        <v>2004</v>
      </c>
      <c r="F14" s="7">
        <f>MAX(F2:F10)</f>
        <v>93001.627999999997</v>
      </c>
      <c r="G14" t="s">
        <v>24</v>
      </c>
      <c r="H14" s="14">
        <f>H12-H11</f>
        <v>6.3588011415712298E-2</v>
      </c>
      <c r="K14" t="s">
        <v>24</v>
      </c>
      <c r="L14" s="14">
        <f>L12-L11</f>
        <v>8.111591128934309E-2</v>
      </c>
      <c r="O14" t="s">
        <v>24</v>
      </c>
      <c r="P14" s="14">
        <f>P12-P11</f>
        <v>7.3556061281456309E-2</v>
      </c>
      <c r="S14" t="s">
        <v>24</v>
      </c>
      <c r="T14" s="14">
        <f>T12-T11</f>
        <v>7.5112794788376736E-2</v>
      </c>
      <c r="W14" t="s">
        <v>24</v>
      </c>
      <c r="X14" s="14">
        <f>X12-X11</f>
        <v>6.3979993685658043E-2</v>
      </c>
      <c r="AA14" t="s">
        <v>24</v>
      </c>
      <c r="AB14" s="14">
        <f>AB12-AB11</f>
        <v>4.2839975259816976E-2</v>
      </c>
      <c r="AE14" t="s">
        <v>24</v>
      </c>
      <c r="AF14" s="14">
        <f>AF12-AF11</f>
        <v>7.3424497729370763E-2</v>
      </c>
      <c r="AI14" t="s">
        <v>24</v>
      </c>
      <c r="AJ14" s="14">
        <f>AJ12-AJ11</f>
        <v>7.4652196310612817E-2</v>
      </c>
      <c r="AM14" t="s">
        <v>24</v>
      </c>
      <c r="AN14" s="14">
        <f>AN12-AN11</f>
        <v>7.4592569405416309E-2</v>
      </c>
    </row>
    <row r="15" spans="1:44" x14ac:dyDescent="0.25">
      <c r="A15" t="s">
        <v>40</v>
      </c>
      <c r="B15" s="7">
        <f>ABS(B14-B13)</f>
        <v>2.8755280154628138E-2</v>
      </c>
      <c r="C15" s="7">
        <f>ABS(C14-C13)</f>
        <v>8.4537002951307283E-2</v>
      </c>
      <c r="D15" s="7">
        <f>ABS(D14-D13)</f>
        <v>120.4300087387651</v>
      </c>
      <c r="E15" s="7">
        <f>ABS(E14-E13)</f>
        <v>33</v>
      </c>
      <c r="F15" s="7">
        <f>ABS(F14-F13)</f>
        <v>92998.881999999998</v>
      </c>
      <c r="G15" t="s">
        <v>25</v>
      </c>
      <c r="H15" s="14">
        <f>H11-H13</f>
        <v>6.7907679799833698E-2</v>
      </c>
      <c r="K15" t="s">
        <v>25</v>
      </c>
      <c r="L15" s="14">
        <f>L11-L13</f>
        <v>8.8281195246179167E-2</v>
      </c>
      <c r="O15" t="s">
        <v>25</v>
      </c>
      <c r="P15" s="14">
        <f>P11-P13</f>
        <v>7.9399196407610589E-2</v>
      </c>
      <c r="S15" t="s">
        <v>25</v>
      </c>
      <c r="T15" s="14">
        <f>T11-T13</f>
        <v>8.1216278282608134E-2</v>
      </c>
      <c r="W15" t="s">
        <v>25</v>
      </c>
      <c r="X15" s="14">
        <f>X11-X13</f>
        <v>6.8354936148700252E-2</v>
      </c>
      <c r="AA15" t="s">
        <v>25</v>
      </c>
      <c r="AB15" s="14">
        <f>AB11-AB13</f>
        <v>4.4757700433189274E-2</v>
      </c>
      <c r="AE15" t="s">
        <v>25</v>
      </c>
      <c r="AF15" s="14">
        <f>AF11-AF13</f>
        <v>7.9245910806760272E-2</v>
      </c>
      <c r="AI15" t="s">
        <v>25</v>
      </c>
      <c r="AJ15" s="14">
        <f>AJ11-AJ13</f>
        <v>8.0678010421611823E-2</v>
      </c>
      <c r="AM15" t="s">
        <v>25</v>
      </c>
      <c r="AN15" s="14">
        <f>AN11-AN13</f>
        <v>8.0608368098463196E-2</v>
      </c>
    </row>
    <row r="16" spans="1:44" x14ac:dyDescent="0.25">
      <c r="A16" t="s">
        <v>41</v>
      </c>
      <c r="B16" s="7">
        <f>COUNT(B2:B10)</f>
        <v>9</v>
      </c>
      <c r="G16" t="s">
        <v>26</v>
      </c>
      <c r="H16" s="15">
        <f>AVERAGE(H14:H15)</f>
        <v>6.5747845607772998E-2</v>
      </c>
      <c r="K16" t="s">
        <v>26</v>
      </c>
      <c r="L16" s="15">
        <f>AVERAGE(L14:L15)</f>
        <v>8.4698553267761129E-2</v>
      </c>
      <c r="O16" t="s">
        <v>26</v>
      </c>
      <c r="P16" s="15">
        <f>AVERAGE(P14:P15)</f>
        <v>7.6477628844533449E-2</v>
      </c>
      <c r="S16" t="s">
        <v>26</v>
      </c>
      <c r="T16" s="15">
        <f>AVERAGE(T14:T15)</f>
        <v>7.8164536535492435E-2</v>
      </c>
      <c r="W16" t="s">
        <v>26</v>
      </c>
      <c r="X16" s="15">
        <f>AVERAGE(X14:X15)</f>
        <v>6.6167464917179147E-2</v>
      </c>
      <c r="AA16" t="s">
        <v>26</v>
      </c>
      <c r="AB16" s="15">
        <f>AVERAGE(AB14:AB15)</f>
        <v>4.3798837846503125E-2</v>
      </c>
      <c r="AE16" t="s">
        <v>26</v>
      </c>
      <c r="AF16" s="15">
        <f>AVERAGE(AF14:AF15)</f>
        <v>7.6335204268065518E-2</v>
      </c>
      <c r="AI16" t="s">
        <v>26</v>
      </c>
      <c r="AJ16" s="15">
        <f>AVERAGE(AJ14:AJ15)</f>
        <v>7.766510336611232E-2</v>
      </c>
      <c r="AM16" t="s">
        <v>26</v>
      </c>
      <c r="AN16" s="15">
        <f>AVERAGE(AN14:AN15)</f>
        <v>7.7600468751939752E-2</v>
      </c>
    </row>
    <row r="17" spans="7:40" x14ac:dyDescent="0.25">
      <c r="G17" t="s">
        <v>27</v>
      </c>
      <c r="H17">
        <f>TINV(0.3173,H5)</f>
        <v>1.0767385673224843</v>
      </c>
      <c r="K17" t="s">
        <v>27</v>
      </c>
      <c r="L17">
        <f>TINV(0.3173,L5)</f>
        <v>1.0905949070768337</v>
      </c>
      <c r="O17" t="s">
        <v>27</v>
      </c>
      <c r="P17">
        <f>TINV(0.3173,P5)</f>
        <v>1.0905949070768337</v>
      </c>
      <c r="S17" t="s">
        <v>27</v>
      </c>
      <c r="T17">
        <f>TINV(0.3173,T5)</f>
        <v>1.0905949070768337</v>
      </c>
      <c r="W17" t="s">
        <v>27</v>
      </c>
      <c r="X17">
        <f>TINV(0.3173,X5)</f>
        <v>1.0905949070768337</v>
      </c>
      <c r="AA17" t="s">
        <v>27</v>
      </c>
      <c r="AB17">
        <f>TINV(0.3173,AB5)</f>
        <v>1.0905949070768337</v>
      </c>
      <c r="AE17" t="s">
        <v>27</v>
      </c>
      <c r="AF17">
        <f>TINV(0.3173,AF5)</f>
        <v>1.0905949070768337</v>
      </c>
      <c r="AI17" t="s">
        <v>27</v>
      </c>
      <c r="AJ17">
        <f>TINV(0.3173,AJ5)</f>
        <v>1.0905949070768337</v>
      </c>
      <c r="AM17" t="s">
        <v>27</v>
      </c>
      <c r="AN17">
        <f>TINV(0.3173,AN5)</f>
        <v>1.0905949070768337</v>
      </c>
    </row>
    <row r="18" spans="7:40" x14ac:dyDescent="0.25">
      <c r="G18" t="s">
        <v>28</v>
      </c>
      <c r="H18">
        <f>H17*G3</f>
        <v>3.9140610205606746E-2</v>
      </c>
      <c r="K18" t="s">
        <v>28</v>
      </c>
      <c r="L18">
        <f>L17*K3</f>
        <v>4.9503901052415936E-2</v>
      </c>
      <c r="O18" t="s">
        <v>28</v>
      </c>
      <c r="P18">
        <f>P17*O3</f>
        <v>4.5222896586205541E-2</v>
      </c>
      <c r="S18" t="s">
        <v>28</v>
      </c>
      <c r="T18">
        <f>T17*S3</f>
        <v>4.5823545858266847E-2</v>
      </c>
      <c r="W18" t="s">
        <v>28</v>
      </c>
      <c r="X18">
        <f>X17*W3</f>
        <v>3.8346286785558445E-2</v>
      </c>
      <c r="AA18" t="s">
        <v>28</v>
      </c>
      <c r="AB18">
        <f>AB17*AA3</f>
        <v>2.5648675286440215E-2</v>
      </c>
      <c r="AE18" t="s">
        <v>28</v>
      </c>
      <c r="AF18">
        <f>AF17*AE3</f>
        <v>4.4368445177083805E-2</v>
      </c>
      <c r="AI18" t="s">
        <v>28</v>
      </c>
      <c r="AJ18">
        <f>AJ17*AI3</f>
        <v>4.4882840755861214E-2</v>
      </c>
      <c r="AM18" t="s">
        <v>28</v>
      </c>
      <c r="AN18">
        <f>AN17*AM3</f>
        <v>4.4700710251571921E-2</v>
      </c>
    </row>
    <row r="19" spans="7:40" x14ac:dyDescent="0.25">
      <c r="G19" t="s">
        <v>29</v>
      </c>
      <c r="H19">
        <f>G2+H18</f>
        <v>1.3839301748884933</v>
      </c>
      <c r="K19" t="s">
        <v>29</v>
      </c>
      <c r="L19">
        <f>K2+L18</f>
        <v>1.4013852581009698</v>
      </c>
      <c r="O19" t="s">
        <v>29</v>
      </c>
      <c r="P19">
        <f>O2+P18</f>
        <v>1.4123467922470481</v>
      </c>
      <c r="S19" t="s">
        <v>29</v>
      </c>
      <c r="T19">
        <f>S2+T18</f>
        <v>1.401326620214949</v>
      </c>
      <c r="W19" t="s">
        <v>29</v>
      </c>
      <c r="X19">
        <f>W2+X18</f>
        <v>1.3775613790887988</v>
      </c>
      <c r="AA19" t="s">
        <v>29</v>
      </c>
      <c r="AB19">
        <f>AA2+AB18</f>
        <v>1.3777782050759049</v>
      </c>
      <c r="AE19" t="s">
        <v>29</v>
      </c>
      <c r="AF19">
        <f>AE2+AF18</f>
        <v>1.3881544330349223</v>
      </c>
      <c r="AI19" t="s">
        <v>29</v>
      </c>
      <c r="AJ19">
        <f>AI2+AJ18</f>
        <v>1.3810621714730864</v>
      </c>
      <c r="AM19" t="s">
        <v>29</v>
      </c>
      <c r="AN19">
        <f>AM2+AN18</f>
        <v>1.3765619113987293</v>
      </c>
    </row>
    <row r="20" spans="7:40" x14ac:dyDescent="0.25">
      <c r="G20" t="s">
        <v>30</v>
      </c>
      <c r="H20">
        <f>G2-H18</f>
        <v>1.30564895447728</v>
      </c>
      <c r="K20" t="s">
        <v>30</v>
      </c>
      <c r="L20">
        <f>K2-L18</f>
        <v>1.3023774559961381</v>
      </c>
      <c r="O20" t="s">
        <v>30</v>
      </c>
      <c r="P20">
        <f>O2-P18</f>
        <v>1.3219009990746369</v>
      </c>
      <c r="S20" t="s">
        <v>30</v>
      </c>
      <c r="T20">
        <f>S2-T18</f>
        <v>1.3096795284984155</v>
      </c>
      <c r="W20" t="s">
        <v>30</v>
      </c>
      <c r="X20">
        <f>W2-X18</f>
        <v>1.300868805517682</v>
      </c>
      <c r="AA20" t="s">
        <v>30</v>
      </c>
      <c r="AB20">
        <f>AA2-AB18</f>
        <v>1.3264808545030244</v>
      </c>
      <c r="AE20" t="s">
        <v>30</v>
      </c>
      <c r="AF20">
        <f>AE2-AF18</f>
        <v>1.2994175426807546</v>
      </c>
      <c r="AI20" t="s">
        <v>30</v>
      </c>
      <c r="AJ20">
        <f>AI2-AJ18</f>
        <v>1.2912964899613639</v>
      </c>
      <c r="AM20" t="s">
        <v>30</v>
      </c>
      <c r="AN20">
        <f>AM2-AN18</f>
        <v>1.2871604908955854</v>
      </c>
    </row>
    <row r="21" spans="7:40" x14ac:dyDescent="0.25">
      <c r="G21" t="s">
        <v>21</v>
      </c>
      <c r="H21" s="14">
        <f>LN(G2)</f>
        <v>0.29623754332821073</v>
      </c>
      <c r="K21" t="s">
        <v>21</v>
      </c>
      <c r="L21" s="14">
        <f>LN(K2)</f>
        <v>0.30149722010788227</v>
      </c>
      <c r="O21" t="s">
        <v>21</v>
      </c>
      <c r="P21" s="14">
        <f>LN(O2)</f>
        <v>0.31270918689078697</v>
      </c>
      <c r="S21" t="s">
        <v>21</v>
      </c>
      <c r="T21" s="14">
        <f>LN(S2)</f>
        <v>0.30417265801500876</v>
      </c>
      <c r="W21" t="s">
        <v>21</v>
      </c>
      <c r="X21" s="14">
        <f>LN(W2)</f>
        <v>0.29208369033058179</v>
      </c>
      <c r="AA21" t="s">
        <v>21</v>
      </c>
      <c r="AB21" s="14">
        <f>LN(AA2)</f>
        <v>0.30168077908896151</v>
      </c>
      <c r="AE21" t="s">
        <v>21</v>
      </c>
      <c r="AF21" s="14">
        <f>LN(AE2)</f>
        <v>0.29549099419686076</v>
      </c>
      <c r="AI21" t="s">
        <v>21</v>
      </c>
      <c r="AJ21" s="14">
        <f>LN(AI2)</f>
        <v>0.28981429568523154</v>
      </c>
      <c r="AM21" t="s">
        <v>21</v>
      </c>
      <c r="AN21" s="14">
        <f>LN(AM2)</f>
        <v>0.28657736334567691</v>
      </c>
    </row>
    <row r="22" spans="7:40" x14ac:dyDescent="0.25">
      <c r="G22" t="s">
        <v>31</v>
      </c>
      <c r="H22" s="14">
        <f>LN(H19)</f>
        <v>0.32492740425258576</v>
      </c>
      <c r="K22" t="s">
        <v>31</v>
      </c>
      <c r="L22" s="14">
        <f>LN(L19)</f>
        <v>0.33746121749049685</v>
      </c>
      <c r="O22" t="s">
        <v>31</v>
      </c>
      <c r="P22" s="14">
        <f>LN(P19)</f>
        <v>0.34525271248982653</v>
      </c>
      <c r="S22" t="s">
        <v>31</v>
      </c>
      <c r="T22" s="14">
        <f>LN(T19)</f>
        <v>0.33741937381296228</v>
      </c>
      <c r="W22" t="s">
        <v>31</v>
      </c>
      <c r="X22" s="14">
        <f>LN(X19)</f>
        <v>0.32031481937441697</v>
      </c>
      <c r="AA22" t="s">
        <v>31</v>
      </c>
      <c r="AB22" s="14">
        <f>LN(AB19)</f>
        <v>0.32047220541046112</v>
      </c>
      <c r="AE22" t="s">
        <v>31</v>
      </c>
      <c r="AF22" s="14">
        <f>LN(AF19)</f>
        <v>0.32797511888880482</v>
      </c>
      <c r="AI22" t="s">
        <v>31</v>
      </c>
      <c r="AJ22" s="14">
        <f>LN(AJ19)</f>
        <v>0.32285289258332767</v>
      </c>
      <c r="AM22" t="s">
        <v>31</v>
      </c>
      <c r="AN22" s="14">
        <f>LN(AN19)</f>
        <v>0.31958902199461431</v>
      </c>
    </row>
    <row r="23" spans="7:40" x14ac:dyDescent="0.25">
      <c r="G23" t="s">
        <v>32</v>
      </c>
      <c r="H23" s="14">
        <f>LN(H20)</f>
        <v>0.26670020029473218</v>
      </c>
      <c r="K23" t="s">
        <v>32</v>
      </c>
      <c r="L23" s="14">
        <f>LN(L20)</f>
        <v>0.26419140653105139</v>
      </c>
      <c r="O23" t="s">
        <v>32</v>
      </c>
      <c r="P23" s="14">
        <f>LN(P20)</f>
        <v>0.27907085138978122</v>
      </c>
      <c r="S23" t="s">
        <v>32</v>
      </c>
      <c r="T23" s="14">
        <f>LN(T20)</f>
        <v>0.26978247255106863</v>
      </c>
      <c r="W23" t="s">
        <v>32</v>
      </c>
      <c r="X23" s="14">
        <f>LN(X20)</f>
        <v>0.26303235318319579</v>
      </c>
      <c r="AA23" t="s">
        <v>32</v>
      </c>
      <c r="AB23" s="14">
        <f>LN(AB20)</f>
        <v>0.28252946139916935</v>
      </c>
      <c r="AE23" t="s">
        <v>32</v>
      </c>
      <c r="AF23" s="14">
        <f>LN(AF20)</f>
        <v>0.26191611997401903</v>
      </c>
      <c r="AI23" t="s">
        <v>32</v>
      </c>
      <c r="AJ23" s="14">
        <f>LN(AJ20)</f>
        <v>0.25564674464588388</v>
      </c>
      <c r="AM23" t="s">
        <v>32</v>
      </c>
      <c r="AN23" s="14">
        <f>LN(AN20)</f>
        <v>0.25243862238996895</v>
      </c>
    </row>
    <row r="24" spans="7:40" x14ac:dyDescent="0.25">
      <c r="G24" t="s">
        <v>33</v>
      </c>
      <c r="H24" s="14">
        <f>H22-H21</f>
        <v>2.8689860924375032E-2</v>
      </c>
      <c r="K24" t="s">
        <v>33</v>
      </c>
      <c r="L24" s="14">
        <f>L22-L21</f>
        <v>3.5963997382614576E-2</v>
      </c>
      <c r="O24" t="s">
        <v>33</v>
      </c>
      <c r="P24" s="14">
        <f>P22-P21</f>
        <v>3.2543525599039558E-2</v>
      </c>
      <c r="S24" t="s">
        <v>33</v>
      </c>
      <c r="T24" s="14">
        <f>T22-T21</f>
        <v>3.3246715797953519E-2</v>
      </c>
      <c r="W24" t="s">
        <v>33</v>
      </c>
      <c r="X24" s="14">
        <f>X22-X21</f>
        <v>2.8231129043835179E-2</v>
      </c>
      <c r="AA24" t="s">
        <v>33</v>
      </c>
      <c r="AB24" s="14">
        <f>AB22-AB21</f>
        <v>1.8791426321499605E-2</v>
      </c>
      <c r="AE24" t="s">
        <v>33</v>
      </c>
      <c r="AF24" s="14">
        <f>AF22-AF21</f>
        <v>3.2484124691944061E-2</v>
      </c>
      <c r="AI24" t="s">
        <v>33</v>
      </c>
      <c r="AJ24" s="14">
        <f>AJ22-AJ21</f>
        <v>3.3038596898096129E-2</v>
      </c>
      <c r="AM24" t="s">
        <v>33</v>
      </c>
      <c r="AN24" s="14">
        <f>AN22-AN21</f>
        <v>3.3011658648937403E-2</v>
      </c>
    </row>
    <row r="25" spans="7:40" x14ac:dyDescent="0.25">
      <c r="G25" t="s">
        <v>34</v>
      </c>
      <c r="H25" s="14">
        <f>H21-H23</f>
        <v>2.9537343033478547E-2</v>
      </c>
      <c r="K25" t="s">
        <v>34</v>
      </c>
      <c r="L25" s="14">
        <f>L21-L23</f>
        <v>3.7305813576830882E-2</v>
      </c>
      <c r="O25" t="s">
        <v>34</v>
      </c>
      <c r="P25" s="14">
        <f>P21-P23</f>
        <v>3.3638335501005756E-2</v>
      </c>
      <c r="S25" t="s">
        <v>34</v>
      </c>
      <c r="T25" s="14">
        <f>T21-T23</f>
        <v>3.4390185463940126E-2</v>
      </c>
      <c r="W25" t="s">
        <v>34</v>
      </c>
      <c r="X25" s="14">
        <f>X21-X23</f>
        <v>2.9051337147386003E-2</v>
      </c>
      <c r="AA25" t="s">
        <v>34</v>
      </c>
      <c r="AB25" s="14">
        <f>AB21-AB23</f>
        <v>1.9151317689792169E-2</v>
      </c>
      <c r="AE25" t="s">
        <v>34</v>
      </c>
      <c r="AF25" s="14">
        <f>AF21-AF23</f>
        <v>3.3574874222841722E-2</v>
      </c>
      <c r="AI25" t="s">
        <v>34</v>
      </c>
      <c r="AJ25" s="14">
        <f>AJ21-AJ23</f>
        <v>3.4167551039347654E-2</v>
      </c>
      <c r="AM25" t="s">
        <v>34</v>
      </c>
      <c r="AN25" s="14">
        <f>AN21-AN23</f>
        <v>3.4138740955707958E-2</v>
      </c>
    </row>
    <row r="26" spans="7:40" x14ac:dyDescent="0.25">
      <c r="G26" t="s">
        <v>35</v>
      </c>
      <c r="H26" s="15">
        <f>AVERAGE(H24:H25)</f>
        <v>2.911360197892679E-2</v>
      </c>
      <c r="K26" t="s">
        <v>35</v>
      </c>
      <c r="L26" s="15">
        <f>AVERAGE(L24:L25)</f>
        <v>3.6634905479722729E-2</v>
      </c>
      <c r="O26" t="s">
        <v>35</v>
      </c>
      <c r="P26" s="15">
        <f>AVERAGE(P24:P25)</f>
        <v>3.3090930550022657E-2</v>
      </c>
      <c r="S26" t="s">
        <v>35</v>
      </c>
      <c r="T26" s="15">
        <f>AVERAGE(T24:T25)</f>
        <v>3.3818450630946822E-2</v>
      </c>
      <c r="W26" t="s">
        <v>35</v>
      </c>
      <c r="X26" s="15">
        <f>AVERAGE(X24:X25)</f>
        <v>2.8641233095610591E-2</v>
      </c>
      <c r="AA26" t="s">
        <v>35</v>
      </c>
      <c r="AB26" s="15">
        <f>AVERAGE(AB24:AB25)</f>
        <v>1.8971372005645887E-2</v>
      </c>
      <c r="AE26" t="s">
        <v>35</v>
      </c>
      <c r="AF26" s="15">
        <f>AVERAGE(AF24:AF25)</f>
        <v>3.3029499457392891E-2</v>
      </c>
      <c r="AI26" t="s">
        <v>35</v>
      </c>
      <c r="AJ26" s="15">
        <f>AVERAGE(AJ24:AJ25)</f>
        <v>3.3603073968721892E-2</v>
      </c>
      <c r="AM26" t="s">
        <v>35</v>
      </c>
      <c r="AN26" s="15">
        <f>AVERAGE(AN24:AN25)</f>
        <v>3.3575199802322681E-2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6"/>
  <sheetViews>
    <sheetView workbookViewId="0">
      <selection activeCell="F1" sqref="F1"/>
    </sheetView>
  </sheetViews>
  <sheetFormatPr defaultColWidth="11.42578125" defaultRowHeight="15" x14ac:dyDescent="0.25"/>
  <sheetData>
    <row r="1" spans="1:64" ht="17.25" thickTop="1" thickBot="1" x14ac:dyDescent="0.3">
      <c r="B1" s="7" t="s">
        <v>14</v>
      </c>
      <c r="C1" s="7" t="s">
        <v>15</v>
      </c>
      <c r="D1" s="7" t="s">
        <v>16</v>
      </c>
      <c r="E1" s="16" t="s">
        <v>3</v>
      </c>
      <c r="F1" s="16" t="s">
        <v>2</v>
      </c>
      <c r="G1" s="9">
        <f>LN(G2)</f>
        <v>0.23761652031129382</v>
      </c>
      <c r="H1" s="10">
        <f>G4</f>
        <v>0.92484429772277488</v>
      </c>
      <c r="I1" s="3" t="s">
        <v>3</v>
      </c>
      <c r="J1" s="3" t="s">
        <v>2</v>
      </c>
      <c r="K1" s="11">
        <f>LN(K2)</f>
        <v>0.24232894709793867</v>
      </c>
      <c r="L1" s="12">
        <f>K4</f>
        <v>0.91674561263808585</v>
      </c>
      <c r="M1" s="3" t="s">
        <v>3</v>
      </c>
      <c r="N1" s="3" t="s">
        <v>2</v>
      </c>
      <c r="O1" s="11">
        <f>LN(O2)</f>
        <v>0.24148867827860981</v>
      </c>
      <c r="P1" s="12">
        <f>O4</f>
        <v>0.91905834748390614</v>
      </c>
      <c r="Q1" s="3" t="s">
        <v>3</v>
      </c>
      <c r="R1" s="3" t="s">
        <v>2</v>
      </c>
      <c r="S1" s="11">
        <f>LN(S2)</f>
        <v>0.24249817832703696</v>
      </c>
      <c r="T1" s="12">
        <f>S4</f>
        <v>0.92409427246461739</v>
      </c>
      <c r="U1" s="3" t="s">
        <v>3</v>
      </c>
      <c r="V1" s="3" t="s">
        <v>2</v>
      </c>
      <c r="W1" s="11">
        <f>LN(W2)</f>
        <v>0.23902729860750058</v>
      </c>
      <c r="X1" s="12">
        <f>W4</f>
        <v>0.92158614425838958</v>
      </c>
      <c r="Y1" s="3" t="s">
        <v>3</v>
      </c>
      <c r="Z1" s="3" t="s">
        <v>2</v>
      </c>
      <c r="AA1" s="11">
        <f>LN(AA2)</f>
        <v>0.23788844674445286</v>
      </c>
      <c r="AB1" s="12">
        <f>AA4</f>
        <v>0.92247525222431537</v>
      </c>
      <c r="AC1" s="3" t="s">
        <v>3</v>
      </c>
      <c r="AD1" s="3" t="s">
        <v>2</v>
      </c>
      <c r="AE1" s="11">
        <f>LN(AE2)</f>
        <v>0.2357108409966002</v>
      </c>
      <c r="AF1" s="12">
        <f>AE4</f>
        <v>0.92719725248576546</v>
      </c>
      <c r="AG1" s="3" t="s">
        <v>3</v>
      </c>
      <c r="AH1" s="3" t="s">
        <v>2</v>
      </c>
      <c r="AI1" s="11">
        <f>LN(AI2)</f>
        <v>0.2373522989299594</v>
      </c>
      <c r="AJ1" s="12">
        <f>AI4</f>
        <v>0.92436813433900278</v>
      </c>
      <c r="AK1" s="3" t="s">
        <v>3</v>
      </c>
      <c r="AL1" s="3" t="s">
        <v>2</v>
      </c>
      <c r="AM1" s="11">
        <f>LN(AM2)</f>
        <v>0.23719434800350142</v>
      </c>
      <c r="AN1" s="12">
        <f>AM4</f>
        <v>0.92540528393460009</v>
      </c>
      <c r="AO1" s="3" t="s">
        <v>3</v>
      </c>
      <c r="AP1" s="3" t="s">
        <v>2</v>
      </c>
      <c r="AQ1" s="11">
        <f>LN(AQ2)</f>
        <v>0.24128560815405078</v>
      </c>
      <c r="AR1" s="12">
        <f>AQ4</f>
        <v>0.94126439036051324</v>
      </c>
      <c r="AS1" s="3" t="s">
        <v>3</v>
      </c>
      <c r="AT1" s="3" t="s">
        <v>2</v>
      </c>
      <c r="AU1" s="11">
        <f>LN(AU2)</f>
        <v>0.24722930529863849</v>
      </c>
      <c r="AV1" s="12">
        <f>AU4</f>
        <v>0.95890413175623235</v>
      </c>
      <c r="AW1" s="3" t="s">
        <v>3</v>
      </c>
      <c r="AX1" s="3" t="s">
        <v>2</v>
      </c>
      <c r="AY1" s="11">
        <f>LN(AY2)</f>
        <v>0.23571176070372518</v>
      </c>
      <c r="AZ1" s="12">
        <f>AY4</f>
        <v>0.91670960374791322</v>
      </c>
      <c r="BA1" s="3" t="s">
        <v>3</v>
      </c>
      <c r="BB1" s="3" t="s">
        <v>2</v>
      </c>
      <c r="BC1" s="11">
        <f>LN(BC2)</f>
        <v>0.23115204726339691</v>
      </c>
      <c r="BD1" s="12">
        <f>BC4</f>
        <v>0.91540217540385871</v>
      </c>
      <c r="BE1" s="3" t="s">
        <v>3</v>
      </c>
      <c r="BF1" s="3" t="s">
        <v>2</v>
      </c>
      <c r="BG1" s="11">
        <f>LN(BG2)</f>
        <v>0.22898931581117765</v>
      </c>
      <c r="BH1" s="12">
        <f>BG4</f>
        <v>0.91617244867713499</v>
      </c>
      <c r="BI1" s="3" t="s">
        <v>3</v>
      </c>
      <c r="BJ1" s="3" t="s">
        <v>2</v>
      </c>
      <c r="BK1" s="11">
        <f>LN(BK2)</f>
        <v>0.22723776607037832</v>
      </c>
      <c r="BL1" s="12">
        <f>BK4</f>
        <v>0.91672036958327086</v>
      </c>
    </row>
    <row r="2" spans="1:64" ht="15.75" thickTop="1" x14ac:dyDescent="0.25">
      <c r="B2">
        <v>0.24232894709793867</v>
      </c>
      <c r="C2" s="13">
        <v>0.91674561263808585</v>
      </c>
      <c r="D2">
        <v>121.12516899778549</v>
      </c>
      <c r="E2" s="3">
        <v>1952</v>
      </c>
      <c r="F2" s="3">
        <v>0.17199999999999999</v>
      </c>
      <c r="G2">
        <f t="array" ref="G2:H6">LOGEST(F2:F15,E2:E15,TRUE, TRUE)</f>
        <v>1.26822276189274</v>
      </c>
      <c r="H2">
        <v>3.2853595473100708E-203</v>
      </c>
      <c r="I2" s="3">
        <v>1955</v>
      </c>
      <c r="J2" s="3">
        <v>0.34300000000000003</v>
      </c>
      <c r="K2">
        <f t="array" ref="K2:L6">LOGEST(J2:J14,I2:I14,TRUE, TRUE)</f>
        <v>1.2742132726430604</v>
      </c>
      <c r="L2">
        <v>2.7655012473329206E-207</v>
      </c>
      <c r="M2" s="3">
        <v>1952</v>
      </c>
      <c r="N2" s="3">
        <v>0.17199999999999999</v>
      </c>
      <c r="O2">
        <f t="array" ref="O2:P6">LOGEST(N2:N14,M2:M14,TRUE, TRUE)</f>
        <v>1.2731430406651336</v>
      </c>
      <c r="P2">
        <v>1.4643185329503636E-206</v>
      </c>
      <c r="Q2" s="3">
        <v>1952</v>
      </c>
      <c r="R2" s="3">
        <v>0.17199999999999999</v>
      </c>
      <c r="S2">
        <f t="array" ref="S2:T6">LOGEST(R2:R14,Q2:Q14,TRUE, TRUE)</f>
        <v>1.2744289275685825</v>
      </c>
      <c r="T2">
        <v>1.9390651035988238E-207</v>
      </c>
      <c r="U2" s="3">
        <v>1952</v>
      </c>
      <c r="V2" s="3">
        <v>0.17199999999999999</v>
      </c>
      <c r="W2">
        <f t="array" ref="W2:X6">LOGEST(V2:V14,U2:U14,TRUE, TRUE)</f>
        <v>1.2700132057026481</v>
      </c>
      <c r="X2">
        <v>1.9588008518511731E-204</v>
      </c>
      <c r="Y2" s="3">
        <v>1952</v>
      </c>
      <c r="Z2" s="3">
        <v>0.17199999999999999</v>
      </c>
      <c r="AA2">
        <f t="array" ref="AA2:AB6">LOGEST(Z2:Z14,Y2:Y14,TRUE, TRUE)</f>
        <v>1.2685676720778054</v>
      </c>
      <c r="AB2">
        <v>1.9044649193168062E-203</v>
      </c>
      <c r="AC2" s="3">
        <v>1952</v>
      </c>
      <c r="AD2" s="3">
        <v>0.17199999999999999</v>
      </c>
      <c r="AE2">
        <f t="array" ref="AE2:AF6">LOGEST(AD2:AD14,AC2:AC14,TRUE, TRUE)</f>
        <v>1.2658082373943913</v>
      </c>
      <c r="AF2">
        <v>1.5527200009592366E-201</v>
      </c>
      <c r="AG2" s="3">
        <v>1952</v>
      </c>
      <c r="AH2" s="3">
        <v>0.17199999999999999</v>
      </c>
      <c r="AI2">
        <f t="array" ref="AI2:AJ6">LOGEST(AH2:AH14,AG2:AG14,TRUE, TRUE)</f>
        <v>1.267887714588033</v>
      </c>
      <c r="AJ2">
        <v>5.6318167979377453E-203</v>
      </c>
      <c r="AK2" s="3">
        <v>1952</v>
      </c>
      <c r="AL2" s="3">
        <v>0.17199999999999999</v>
      </c>
      <c r="AM2">
        <f t="array" ref="AM2:AN6">LOGEST(AL2:AL14,AK2:AK14,TRUE, TRUE)</f>
        <v>1.2676874663639817</v>
      </c>
      <c r="AN2">
        <v>7.8910555014882426E-203</v>
      </c>
      <c r="AO2" s="3">
        <v>1952</v>
      </c>
      <c r="AP2" s="3">
        <v>0.17199999999999999</v>
      </c>
      <c r="AQ2">
        <f t="array" ref="AQ2:AR6">LOGEST(AP2:AP14,AO2:AO14,TRUE, TRUE)</f>
        <v>1.2728845295981099</v>
      </c>
      <c r="AR2">
        <v>2.7172578885804528E-206</v>
      </c>
      <c r="AS2" s="3">
        <v>1952</v>
      </c>
      <c r="AT2" s="3">
        <v>0.17199999999999999</v>
      </c>
      <c r="AU2">
        <f t="array" ref="AU2:AV6">LOGEST(AT2:AT14,AS2:AS14,TRUE, TRUE)</f>
        <v>1.2804726982911068</v>
      </c>
      <c r="AV2">
        <v>2.288480442715145E-211</v>
      </c>
      <c r="AW2" s="3">
        <v>1952</v>
      </c>
      <c r="AX2" s="3">
        <v>0.17199999999999999</v>
      </c>
      <c r="AY2">
        <f t="array" ref="AY2:AZ6">LOGEST(AX2:AX14,AW2:AW14,TRUE, TRUE)</f>
        <v>1.2658094015677814</v>
      </c>
      <c r="AZ2">
        <v>1.3797385106138578E-201</v>
      </c>
      <c r="BA2" s="3">
        <v>1952</v>
      </c>
      <c r="BB2" s="3">
        <v>0.17199999999999999</v>
      </c>
      <c r="BC2">
        <f t="array" ref="BC2:BD6">LOGEST(BB2:BB14,BA2:BA14,TRUE, TRUE)</f>
        <v>1.2600508121625393</v>
      </c>
      <c r="BD2">
        <v>1.0747739473049421E-197</v>
      </c>
      <c r="BE2" s="3">
        <v>1952</v>
      </c>
      <c r="BF2" s="3">
        <v>0.17199999999999999</v>
      </c>
      <c r="BG2">
        <f t="array" ref="BG2:BH6">LOGEST(BF2:BF14,BE2:BE14,TRUE, TRUE)</f>
        <v>1.2573286054018438</v>
      </c>
      <c r="BH2">
        <v>7.558961471859052E-196</v>
      </c>
      <c r="BI2" s="3">
        <v>1952</v>
      </c>
      <c r="BJ2" s="3">
        <v>0.17199999999999999</v>
      </c>
      <c r="BK2">
        <f t="array" ref="BK2:BL6">LOGEST(BJ2:BJ14,BI2:BI14,TRUE, TRUE)</f>
        <v>1.255128259379247</v>
      </c>
      <c r="BL2">
        <v>2.3741442056295591E-194</v>
      </c>
    </row>
    <row r="3" spans="1:64" x14ac:dyDescent="0.25">
      <c r="B3">
        <v>0.24148867827860981</v>
      </c>
      <c r="C3" s="13">
        <v>0.91905834748390614</v>
      </c>
      <c r="D3">
        <v>124.90036350953967</v>
      </c>
      <c r="E3" s="3">
        <v>1955</v>
      </c>
      <c r="F3" s="3">
        <v>0.34300000000000003</v>
      </c>
      <c r="G3">
        <v>1.9553867399062449E-2</v>
      </c>
      <c r="H3">
        <v>38.687576021997032</v>
      </c>
      <c r="I3" s="3">
        <v>1958</v>
      </c>
      <c r="J3" s="3">
        <v>0.95399999999999996</v>
      </c>
      <c r="K3">
        <v>2.2018518647202084E-2</v>
      </c>
      <c r="L3">
        <v>43.608501765862457</v>
      </c>
      <c r="M3" s="3">
        <v>1958</v>
      </c>
      <c r="N3" s="3">
        <v>0.95399999999999996</v>
      </c>
      <c r="O3">
        <v>2.1608017522009703E-2</v>
      </c>
      <c r="P3">
        <v>42.790570220627998</v>
      </c>
      <c r="Q3" s="3">
        <v>1955</v>
      </c>
      <c r="R3" s="3">
        <v>0.34300000000000003</v>
      </c>
      <c r="S3">
        <v>2.0955174045396846E-2</v>
      </c>
      <c r="T3">
        <v>41.492959902779127</v>
      </c>
      <c r="U3" s="3">
        <v>1955</v>
      </c>
      <c r="V3" s="3">
        <v>0.34300000000000003</v>
      </c>
      <c r="W3">
        <v>2.1022269390244715E-2</v>
      </c>
      <c r="X3">
        <v>41.619410896578366</v>
      </c>
      <c r="Y3" s="3">
        <v>1955</v>
      </c>
      <c r="Z3" s="3">
        <v>0.34300000000000003</v>
      </c>
      <c r="AA3">
        <v>2.079312800301714E-2</v>
      </c>
      <c r="AB3">
        <v>41.159414599972081</v>
      </c>
      <c r="AC3" s="3">
        <v>1955</v>
      </c>
      <c r="AD3" s="3">
        <v>0.34300000000000003</v>
      </c>
      <c r="AE3">
        <v>1.9914574498457748E-2</v>
      </c>
      <c r="AF3">
        <v>39.412724808071459</v>
      </c>
      <c r="AG3" s="3">
        <v>1955</v>
      </c>
      <c r="AH3" s="3">
        <v>0.34300000000000003</v>
      </c>
      <c r="AI3">
        <v>2.0470432752128186E-2</v>
      </c>
      <c r="AJ3">
        <v>40.509679890531416</v>
      </c>
      <c r="AK3" s="3">
        <v>1955</v>
      </c>
      <c r="AL3" s="3">
        <v>0.34300000000000003</v>
      </c>
      <c r="AM3">
        <v>2.0304674825916372E-2</v>
      </c>
      <c r="AN3">
        <v>40.17853940897151</v>
      </c>
      <c r="AO3" s="3">
        <v>1955</v>
      </c>
      <c r="AP3" s="3">
        <v>0.34300000000000003</v>
      </c>
      <c r="AQ3">
        <v>1.8173141240595471E-2</v>
      </c>
      <c r="AR3">
        <v>35.945303698308777</v>
      </c>
      <c r="AS3" s="3">
        <v>1955</v>
      </c>
      <c r="AT3" s="3">
        <v>0.34300000000000003</v>
      </c>
      <c r="AU3">
        <v>1.5431746879423254E-2</v>
      </c>
      <c r="AV3">
        <v>30.515839069074818</v>
      </c>
      <c r="AW3" s="3">
        <v>1955</v>
      </c>
      <c r="AX3" s="3">
        <v>0.34300000000000003</v>
      </c>
      <c r="AY3">
        <v>2.1422319038461615E-2</v>
      </c>
      <c r="AZ3">
        <v>42.350382697416663</v>
      </c>
      <c r="BA3" s="3">
        <v>1955</v>
      </c>
      <c r="BB3" s="3">
        <v>0.34300000000000003</v>
      </c>
      <c r="BC3">
        <v>2.1187271378062353E-2</v>
      </c>
      <c r="BD3">
        <v>41.880762431051622</v>
      </c>
      <c r="BE3" s="3">
        <v>1955</v>
      </c>
      <c r="BF3" s="3">
        <v>0.34300000000000003</v>
      </c>
      <c r="BG3">
        <v>2.0884479375066035E-2</v>
      </c>
      <c r="BH3">
        <v>41.280607646255348</v>
      </c>
      <c r="BI3" s="3">
        <v>1955</v>
      </c>
      <c r="BJ3" s="3">
        <v>0.34300000000000003</v>
      </c>
      <c r="BK3">
        <v>2.0650716396422086E-2</v>
      </c>
      <c r="BL3">
        <v>40.816937719642674</v>
      </c>
    </row>
    <row r="4" spans="1:64" ht="15.75" thickBot="1" x14ac:dyDescent="0.3">
      <c r="B4">
        <v>0.24249817832703696</v>
      </c>
      <c r="C4" s="13">
        <v>0.92409427246461739</v>
      </c>
      <c r="D4">
        <v>133.9166005934463</v>
      </c>
      <c r="E4" s="3">
        <v>1958</v>
      </c>
      <c r="F4" s="3">
        <v>0.95399999999999996</v>
      </c>
      <c r="G4">
        <v>0.92484429772277488</v>
      </c>
      <c r="H4">
        <v>1.3353199279900394</v>
      </c>
      <c r="I4" s="3">
        <v>1962</v>
      </c>
      <c r="J4" s="3">
        <v>1.373</v>
      </c>
      <c r="K4">
        <v>0.91674561263808585</v>
      </c>
      <c r="L4">
        <v>1.3770344892365407</v>
      </c>
      <c r="M4" s="3">
        <v>1962</v>
      </c>
      <c r="N4" s="3">
        <v>1.373</v>
      </c>
      <c r="O4">
        <v>0.91905834748390614</v>
      </c>
      <c r="P4">
        <v>1.378907760065482</v>
      </c>
      <c r="Q4" s="3">
        <v>1962</v>
      </c>
      <c r="R4" s="3">
        <v>1.373</v>
      </c>
      <c r="S4">
        <v>0.92409427246461739</v>
      </c>
      <c r="T4">
        <v>1.3603120272260658</v>
      </c>
      <c r="U4" s="3">
        <v>1958</v>
      </c>
      <c r="V4" s="3">
        <v>0.95399999999999996</v>
      </c>
      <c r="W4">
        <v>0.92158614425838958</v>
      </c>
      <c r="X4">
        <v>1.3901378756529721</v>
      </c>
      <c r="Y4" s="3">
        <v>1958</v>
      </c>
      <c r="Z4" s="3">
        <v>0.95399999999999996</v>
      </c>
      <c r="AA4">
        <v>0.92247525222431537</v>
      </c>
      <c r="AB4">
        <v>1.3943923300746968</v>
      </c>
      <c r="AC4" s="3">
        <v>1958</v>
      </c>
      <c r="AD4" s="3">
        <v>0.95399999999999996</v>
      </c>
      <c r="AE4">
        <v>0.92719725248576546</v>
      </c>
      <c r="AF4">
        <v>1.3512592783774278</v>
      </c>
      <c r="AG4" s="3">
        <v>1958</v>
      </c>
      <c r="AH4" s="3">
        <v>0.95399999999999996</v>
      </c>
      <c r="AI4">
        <v>0.92436813433900278</v>
      </c>
      <c r="AJ4">
        <v>1.3931467759213516</v>
      </c>
      <c r="AK4" s="3">
        <v>1958</v>
      </c>
      <c r="AL4" s="3">
        <v>0.95399999999999996</v>
      </c>
      <c r="AM4">
        <v>0.92540528393460009</v>
      </c>
      <c r="AN4">
        <v>1.3847087420568815</v>
      </c>
      <c r="AO4" s="3">
        <v>1958</v>
      </c>
      <c r="AP4" s="3">
        <v>0.95399999999999996</v>
      </c>
      <c r="AQ4">
        <v>0.94126439036051324</v>
      </c>
      <c r="AR4">
        <v>1.2327891119141774</v>
      </c>
      <c r="AS4" s="3">
        <v>1958</v>
      </c>
      <c r="AT4" s="3">
        <v>0.95399999999999996</v>
      </c>
      <c r="AU4">
        <v>0.95890413175623235</v>
      </c>
      <c r="AV4">
        <v>1.0311683242014935</v>
      </c>
      <c r="AW4" s="3">
        <v>1958</v>
      </c>
      <c r="AX4" s="3">
        <v>0.95399999999999996</v>
      </c>
      <c r="AY4">
        <v>0.91670960374791322</v>
      </c>
      <c r="AZ4">
        <v>1.3895957267192782</v>
      </c>
      <c r="BA4" s="3">
        <v>1958</v>
      </c>
      <c r="BB4" s="3">
        <v>0.95399999999999996</v>
      </c>
      <c r="BC4">
        <v>0.91540217540385871</v>
      </c>
      <c r="BD4">
        <v>1.350857111261218</v>
      </c>
      <c r="BE4" s="3">
        <v>1958</v>
      </c>
      <c r="BF4" s="3">
        <v>0.95399999999999996</v>
      </c>
      <c r="BG4">
        <v>0.91617244867713499</v>
      </c>
      <c r="BH4">
        <v>1.323033131460871</v>
      </c>
      <c r="BI4" s="3">
        <v>1958</v>
      </c>
      <c r="BJ4" s="3">
        <v>0.95399999999999996</v>
      </c>
      <c r="BK4">
        <v>0.91672036958327086</v>
      </c>
      <c r="BL4">
        <v>1.2993930225943786</v>
      </c>
    </row>
    <row r="5" spans="1:64" ht="17.25" thickTop="1" thickBot="1" x14ac:dyDescent="0.3">
      <c r="B5">
        <v>0.23902729860750058</v>
      </c>
      <c r="C5" s="13">
        <v>0.92158614425838958</v>
      </c>
      <c r="D5">
        <v>129.28133033334353</v>
      </c>
      <c r="E5" s="3">
        <v>1962</v>
      </c>
      <c r="F5" s="3">
        <v>1.373</v>
      </c>
      <c r="G5">
        <v>147.66852329761858</v>
      </c>
      <c r="H5">
        <v>12</v>
      </c>
      <c r="I5" s="3">
        <v>1966</v>
      </c>
      <c r="J5" s="3">
        <v>2.746</v>
      </c>
      <c r="K5" s="10">
        <v>121.12516899778549</v>
      </c>
      <c r="L5">
        <v>11</v>
      </c>
      <c r="M5" s="3">
        <v>1966</v>
      </c>
      <c r="N5" s="3">
        <v>2.746</v>
      </c>
      <c r="O5" s="10">
        <v>124.90036350953967</v>
      </c>
      <c r="P5">
        <v>11</v>
      </c>
      <c r="Q5" s="3">
        <v>1966</v>
      </c>
      <c r="R5" s="3">
        <v>2.746</v>
      </c>
      <c r="S5" s="10">
        <v>133.9166005934463</v>
      </c>
      <c r="T5">
        <v>11</v>
      </c>
      <c r="U5" s="3">
        <v>1966</v>
      </c>
      <c r="V5" s="3">
        <v>2.746</v>
      </c>
      <c r="W5" s="10">
        <v>129.28133033334353</v>
      </c>
      <c r="X5">
        <v>11</v>
      </c>
      <c r="Y5" s="3">
        <v>1962</v>
      </c>
      <c r="Z5" s="3">
        <v>1.373</v>
      </c>
      <c r="AA5" s="10">
        <v>130.89017462950216</v>
      </c>
      <c r="AB5">
        <v>11</v>
      </c>
      <c r="AC5" s="3">
        <v>1962</v>
      </c>
      <c r="AD5" s="3">
        <v>1.373</v>
      </c>
      <c r="AE5" s="10">
        <v>140.09319875392421</v>
      </c>
      <c r="AF5">
        <v>11</v>
      </c>
      <c r="AG5" s="3">
        <v>1962</v>
      </c>
      <c r="AH5" s="3">
        <v>1.373</v>
      </c>
      <c r="AI5" s="10">
        <v>134.4413414751001</v>
      </c>
      <c r="AJ5">
        <v>11</v>
      </c>
      <c r="AK5" s="3">
        <v>1962</v>
      </c>
      <c r="AL5" s="3">
        <v>1.373</v>
      </c>
      <c r="AM5" s="10">
        <v>136.46352798442024</v>
      </c>
      <c r="AN5">
        <v>11</v>
      </c>
      <c r="AO5" s="3">
        <v>1962</v>
      </c>
      <c r="AP5" s="3">
        <v>1.373</v>
      </c>
      <c r="AQ5" s="10">
        <v>176.27991532763306</v>
      </c>
      <c r="AR5">
        <v>11</v>
      </c>
      <c r="AS5" s="3">
        <v>1962</v>
      </c>
      <c r="AT5" s="3">
        <v>1.373</v>
      </c>
      <c r="AU5" s="10">
        <v>256.66681104658761</v>
      </c>
      <c r="AV5">
        <v>11</v>
      </c>
      <c r="AW5" s="3">
        <v>1962</v>
      </c>
      <c r="AX5" s="3">
        <v>1.373</v>
      </c>
      <c r="AY5" s="10">
        <v>121.06804739777438</v>
      </c>
      <c r="AZ5">
        <v>11</v>
      </c>
      <c r="BA5" s="3">
        <v>1962</v>
      </c>
      <c r="BB5" s="3">
        <v>1.373</v>
      </c>
      <c r="BC5" s="10">
        <v>119.02698417497758</v>
      </c>
      <c r="BD5">
        <v>11</v>
      </c>
      <c r="BE5" s="3">
        <v>1962</v>
      </c>
      <c r="BF5" s="3">
        <v>1.373</v>
      </c>
      <c r="BG5" s="10">
        <v>120.22177406367362</v>
      </c>
      <c r="BH5">
        <v>11</v>
      </c>
      <c r="BI5" s="3">
        <v>1962</v>
      </c>
      <c r="BJ5" s="3">
        <v>1.373</v>
      </c>
      <c r="BK5" s="10">
        <v>121.08512027438499</v>
      </c>
      <c r="BL5">
        <v>11</v>
      </c>
    </row>
    <row r="6" spans="1:64" ht="15.75" thickTop="1" x14ac:dyDescent="0.25">
      <c r="B6">
        <v>0.23788844674445286</v>
      </c>
      <c r="C6" s="13">
        <v>0.92247525222431537</v>
      </c>
      <c r="D6">
        <v>130.89017462950216</v>
      </c>
      <c r="E6" s="3">
        <v>1966</v>
      </c>
      <c r="F6" s="3">
        <v>2.746</v>
      </c>
      <c r="G6">
        <v>263.30468864313167</v>
      </c>
      <c r="H6">
        <v>21.396951721047888</v>
      </c>
      <c r="I6" s="3">
        <v>1971</v>
      </c>
      <c r="J6" s="3">
        <v>2.746</v>
      </c>
      <c r="K6">
        <v>229.68045058590238</v>
      </c>
      <c r="L6">
        <v>20.858463830016348</v>
      </c>
      <c r="M6" s="3">
        <v>1971</v>
      </c>
      <c r="N6" s="3">
        <v>2.746</v>
      </c>
      <c r="O6">
        <v>237.48387885719538</v>
      </c>
      <c r="P6">
        <v>20.915252718456856</v>
      </c>
      <c r="Q6" s="3">
        <v>1971</v>
      </c>
      <c r="R6" s="3">
        <v>2.746</v>
      </c>
      <c r="S6">
        <v>247.80581439699907</v>
      </c>
      <c r="T6">
        <v>20.35493692557478</v>
      </c>
      <c r="U6" s="3">
        <v>1971</v>
      </c>
      <c r="V6" s="3">
        <v>2.746</v>
      </c>
      <c r="W6">
        <v>249.83401359363816</v>
      </c>
      <c r="X6">
        <v>21.257316446574542</v>
      </c>
      <c r="Y6" s="3">
        <v>1971</v>
      </c>
      <c r="Z6" s="3">
        <v>2.746</v>
      </c>
      <c r="AA6">
        <v>254.49368933307551</v>
      </c>
      <c r="AB6">
        <v>21.387629671882564</v>
      </c>
      <c r="AC6" s="3">
        <v>1966</v>
      </c>
      <c r="AD6" s="3">
        <v>2.746</v>
      </c>
      <c r="AE6">
        <v>255.79640099354611</v>
      </c>
      <c r="AF6">
        <v>20.084918011411954</v>
      </c>
      <c r="AG6" s="3">
        <v>1966</v>
      </c>
      <c r="AH6" s="3">
        <v>2.746</v>
      </c>
      <c r="AI6">
        <v>260.93154496672037</v>
      </c>
      <c r="AJ6">
        <v>21.349437331860621</v>
      </c>
      <c r="AK6" s="3">
        <v>1966</v>
      </c>
      <c r="AL6" s="3">
        <v>2.746</v>
      </c>
      <c r="AM6">
        <v>261.65766588475208</v>
      </c>
      <c r="AN6">
        <v>21.091601303616265</v>
      </c>
      <c r="AO6" s="3">
        <v>1966</v>
      </c>
      <c r="AP6" s="3">
        <v>2.746</v>
      </c>
      <c r="AQ6">
        <v>267.90474965993894</v>
      </c>
      <c r="AR6">
        <v>16.717458938995609</v>
      </c>
      <c r="AS6" s="3">
        <v>1966</v>
      </c>
      <c r="AT6" s="3">
        <v>2.746</v>
      </c>
      <c r="AU6">
        <v>272.91590248171377</v>
      </c>
      <c r="AV6">
        <v>11.696389241201679</v>
      </c>
      <c r="AW6" s="3">
        <v>1966</v>
      </c>
      <c r="AX6" s="3">
        <v>2.746</v>
      </c>
      <c r="AY6">
        <v>233.77952824096494</v>
      </c>
      <c r="AZ6">
        <v>21.240739120881273</v>
      </c>
      <c r="BA6" s="3">
        <v>1966</v>
      </c>
      <c r="BB6" s="3">
        <v>2.746</v>
      </c>
      <c r="BC6">
        <v>217.20221839586432</v>
      </c>
      <c r="BD6">
        <v>20.072964285495033</v>
      </c>
      <c r="BE6" s="3">
        <v>1966</v>
      </c>
      <c r="BF6" s="3">
        <v>2.746</v>
      </c>
      <c r="BG6">
        <v>210.43819705052903</v>
      </c>
      <c r="BH6">
        <v>19.254583336374743</v>
      </c>
      <c r="BI6" s="3">
        <v>1966</v>
      </c>
      <c r="BJ6" s="3">
        <v>2.746</v>
      </c>
      <c r="BK6">
        <v>204.44280845045574</v>
      </c>
      <c r="BL6">
        <v>18.572644498836507</v>
      </c>
    </row>
    <row r="7" spans="1:64" x14ac:dyDescent="0.25">
      <c r="B7">
        <v>0.2357108409966002</v>
      </c>
      <c r="C7" s="13">
        <v>0.92719725248576546</v>
      </c>
      <c r="D7">
        <v>140.09319875392421</v>
      </c>
      <c r="E7" s="3">
        <v>1971</v>
      </c>
      <c r="F7" s="3">
        <v>2.746</v>
      </c>
      <c r="G7" t="s">
        <v>17</v>
      </c>
      <c r="H7">
        <f>TINV(0.0455,H5)</f>
        <v>2.2313513170834232</v>
      </c>
      <c r="I7" s="3">
        <v>1973</v>
      </c>
      <c r="J7" s="3">
        <v>10.727</v>
      </c>
      <c r="K7" t="s">
        <v>17</v>
      </c>
      <c r="L7">
        <f>TINV(0.0455,L5)</f>
        <v>2.2548660037131212</v>
      </c>
      <c r="M7" s="3">
        <v>1973</v>
      </c>
      <c r="N7" s="3">
        <v>10.727</v>
      </c>
      <c r="O7" t="s">
        <v>17</v>
      </c>
      <c r="P7">
        <f>TINV(0.0455,P5)</f>
        <v>2.2548660037131212</v>
      </c>
      <c r="Q7" s="3">
        <v>1973</v>
      </c>
      <c r="R7" s="3">
        <v>10.727</v>
      </c>
      <c r="S7" t="s">
        <v>17</v>
      </c>
      <c r="T7">
        <f>TINV(0.0455,T5)</f>
        <v>2.2548660037131212</v>
      </c>
      <c r="U7" s="3">
        <v>1973</v>
      </c>
      <c r="V7" s="3">
        <v>10.727</v>
      </c>
      <c r="W7" t="s">
        <v>17</v>
      </c>
      <c r="X7">
        <f>TINV(0.0455,X5)</f>
        <v>2.2548660037131212</v>
      </c>
      <c r="Y7" s="3">
        <v>1973</v>
      </c>
      <c r="Z7" s="3">
        <v>10.727</v>
      </c>
      <c r="AA7" t="s">
        <v>17</v>
      </c>
      <c r="AB7">
        <f>TINV(0.0455,AB5)</f>
        <v>2.2548660037131212</v>
      </c>
      <c r="AC7" s="3">
        <v>1973</v>
      </c>
      <c r="AD7" s="3">
        <v>10.727</v>
      </c>
      <c r="AE7" t="s">
        <v>17</v>
      </c>
      <c r="AF7">
        <f>TINV(0.0455,AF5)</f>
        <v>2.2548660037131212</v>
      </c>
      <c r="AG7" s="3">
        <v>1971</v>
      </c>
      <c r="AH7" s="3">
        <v>2.746</v>
      </c>
      <c r="AI7" t="s">
        <v>17</v>
      </c>
      <c r="AJ7">
        <f>TINV(0.0455,AJ5)</f>
        <v>2.2548660037131212</v>
      </c>
      <c r="AK7" s="3">
        <v>1971</v>
      </c>
      <c r="AL7" s="3">
        <v>2.746</v>
      </c>
      <c r="AM7" t="s">
        <v>17</v>
      </c>
      <c r="AN7">
        <f>TINV(0.0455,AN5)</f>
        <v>2.2548660037131212</v>
      </c>
      <c r="AO7" s="3">
        <v>1971</v>
      </c>
      <c r="AP7" s="3">
        <v>2.746</v>
      </c>
      <c r="AQ7" t="s">
        <v>17</v>
      </c>
      <c r="AR7">
        <f>TINV(0.0455,AR5)</f>
        <v>2.2548660037131212</v>
      </c>
      <c r="AS7" s="3">
        <v>1971</v>
      </c>
      <c r="AT7" s="3">
        <v>2.746</v>
      </c>
      <c r="AU7" t="s">
        <v>17</v>
      </c>
      <c r="AV7">
        <f>TINV(0.0455,AV5)</f>
        <v>2.2548660037131212</v>
      </c>
      <c r="AW7" s="3">
        <v>1971</v>
      </c>
      <c r="AX7" s="3">
        <v>2.746</v>
      </c>
      <c r="AY7" t="s">
        <v>17</v>
      </c>
      <c r="AZ7">
        <f>TINV(0.0455,AZ5)</f>
        <v>2.2548660037131212</v>
      </c>
      <c r="BA7" s="3">
        <v>1971</v>
      </c>
      <c r="BB7" s="3">
        <v>2.746</v>
      </c>
      <c r="BC7" t="s">
        <v>17</v>
      </c>
      <c r="BD7">
        <f>TINV(0.0455,BD5)</f>
        <v>2.2548660037131212</v>
      </c>
      <c r="BE7" s="3">
        <v>1971</v>
      </c>
      <c r="BF7" s="3">
        <v>2.746</v>
      </c>
      <c r="BG7" t="s">
        <v>17</v>
      </c>
      <c r="BH7">
        <f>TINV(0.0455,BH5)</f>
        <v>2.2548660037131212</v>
      </c>
      <c r="BI7" s="3">
        <v>1971</v>
      </c>
      <c r="BJ7" s="3">
        <v>2.746</v>
      </c>
    </row>
    <row r="8" spans="1:64" x14ac:dyDescent="0.25">
      <c r="B8">
        <v>0.2373522989299594</v>
      </c>
      <c r="C8" s="13">
        <v>0.92436813433900278</v>
      </c>
      <c r="D8">
        <v>134.4413414751001</v>
      </c>
      <c r="E8" s="3">
        <v>1973</v>
      </c>
      <c r="F8" s="3">
        <v>10.727</v>
      </c>
      <c r="G8" t="s">
        <v>18</v>
      </c>
      <c r="H8">
        <f>H7*G3</f>
        <v>4.3631547774972607E-2</v>
      </c>
      <c r="I8" s="3">
        <v>1975</v>
      </c>
      <c r="J8" s="3">
        <v>12.497999999999999</v>
      </c>
      <c r="K8" t="s">
        <v>18</v>
      </c>
      <c r="L8">
        <f>L7*K3</f>
        <v>4.9648809149699401E-2</v>
      </c>
      <c r="M8" s="3">
        <v>1975</v>
      </c>
      <c r="N8" s="3">
        <v>12.497999999999999</v>
      </c>
      <c r="O8" t="s">
        <v>18</v>
      </c>
      <c r="P8">
        <f>P7*O3</f>
        <v>4.872318411801712E-2</v>
      </c>
      <c r="Q8" s="3">
        <v>1975</v>
      </c>
      <c r="R8" s="3">
        <v>12.497999999999999</v>
      </c>
      <c r="S8" t="s">
        <v>18</v>
      </c>
      <c r="T8">
        <f>T7*S3</f>
        <v>4.7251109556856907E-2</v>
      </c>
      <c r="U8" s="3">
        <v>1975</v>
      </c>
      <c r="V8" s="3">
        <v>12.497999999999999</v>
      </c>
      <c r="W8" t="s">
        <v>18</v>
      </c>
      <c r="X8">
        <f>X7*W3</f>
        <v>4.7402400568961771E-2</v>
      </c>
      <c r="Y8" s="3">
        <v>1975</v>
      </c>
      <c r="Z8" s="3">
        <v>12.497999999999999</v>
      </c>
      <c r="AA8" t="s">
        <v>18</v>
      </c>
      <c r="AB8">
        <f>AB7*AA3</f>
        <v>4.688571744485865E-2</v>
      </c>
      <c r="AC8" s="3">
        <v>1975</v>
      </c>
      <c r="AD8" s="3">
        <v>12.497999999999999</v>
      </c>
      <c r="AE8" t="s">
        <v>18</v>
      </c>
      <c r="AF8">
        <f>AF7*AE3</f>
        <v>4.490469701498466E-2</v>
      </c>
      <c r="AG8" s="3">
        <v>1975</v>
      </c>
      <c r="AH8" s="3">
        <v>12.497999999999999</v>
      </c>
      <c r="AI8" t="s">
        <v>18</v>
      </c>
      <c r="AJ8">
        <f>AJ7*AI3</f>
        <v>4.6158082894069474E-2</v>
      </c>
      <c r="AK8" s="3">
        <v>1973</v>
      </c>
      <c r="AL8" s="3">
        <v>10.727</v>
      </c>
      <c r="AM8" t="s">
        <v>18</v>
      </c>
      <c r="AN8">
        <f>AN7*AM3</f>
        <v>4.5784320981408465E-2</v>
      </c>
      <c r="AO8" s="3">
        <v>1973</v>
      </c>
      <c r="AP8" s="3">
        <v>10.727</v>
      </c>
      <c r="AQ8" t="s">
        <v>18</v>
      </c>
      <c r="AR8">
        <f>AR7*AQ3</f>
        <v>4.0977998364095623E-2</v>
      </c>
      <c r="AS8" s="3">
        <v>1973</v>
      </c>
      <c r="AT8" s="3">
        <v>10.727</v>
      </c>
      <c r="AU8" t="s">
        <v>18</v>
      </c>
      <c r="AV8">
        <f>AV7*AU3</f>
        <v>3.479652141631754E-2</v>
      </c>
      <c r="AW8" s="3">
        <v>1973</v>
      </c>
      <c r="AX8" s="3">
        <v>10.727</v>
      </c>
      <c r="AY8" t="s">
        <v>18</v>
      </c>
      <c r="AZ8">
        <f>AZ7*AY3</f>
        <v>4.8304458920523451E-2</v>
      </c>
      <c r="BA8" s="3">
        <v>1973</v>
      </c>
      <c r="BB8" s="3">
        <v>10.727</v>
      </c>
      <c r="BC8" t="s">
        <v>18</v>
      </c>
      <c r="BD8">
        <f>BD7*BC3</f>
        <v>4.7774457941836851E-2</v>
      </c>
      <c r="BE8" s="3">
        <v>1973</v>
      </c>
      <c r="BF8" s="3">
        <v>10.727</v>
      </c>
      <c r="BG8" t="s">
        <v>18</v>
      </c>
      <c r="BH8">
        <f>BH7*BG3</f>
        <v>4.7091702548084251E-2</v>
      </c>
      <c r="BI8" s="3">
        <v>1973</v>
      </c>
      <c r="BJ8" s="3">
        <v>10.727</v>
      </c>
    </row>
    <row r="9" spans="1:64" x14ac:dyDescent="0.25">
      <c r="B9">
        <v>0.23719434800350142</v>
      </c>
      <c r="C9" s="13">
        <v>0.92540528393460009</v>
      </c>
      <c r="D9">
        <v>136.46352798442024</v>
      </c>
      <c r="E9" s="3">
        <v>1975</v>
      </c>
      <c r="F9" s="3">
        <v>12.497999999999999</v>
      </c>
      <c r="G9" t="s">
        <v>19</v>
      </c>
      <c r="H9">
        <f>G2+H8</f>
        <v>1.3118543096677127</v>
      </c>
      <c r="I9" s="3">
        <v>1986</v>
      </c>
      <c r="J9" s="3">
        <v>36.613999999999997</v>
      </c>
      <c r="K9" t="s">
        <v>19</v>
      </c>
      <c r="L9">
        <f>K2+L8</f>
        <v>1.3238620817927598</v>
      </c>
      <c r="M9" s="3">
        <v>1986</v>
      </c>
      <c r="N9" s="3">
        <v>36.613999999999997</v>
      </c>
      <c r="O9" t="s">
        <v>19</v>
      </c>
      <c r="P9">
        <f>O2+P8</f>
        <v>1.3218662247831507</v>
      </c>
      <c r="Q9" s="3">
        <v>1986</v>
      </c>
      <c r="R9" s="3">
        <v>36.613999999999997</v>
      </c>
      <c r="S9" t="s">
        <v>19</v>
      </c>
      <c r="T9">
        <f>S2+T8</f>
        <v>1.3216800371254394</v>
      </c>
      <c r="U9" s="3">
        <v>1986</v>
      </c>
      <c r="V9" s="3">
        <v>36.613999999999997</v>
      </c>
      <c r="W9" t="s">
        <v>19</v>
      </c>
      <c r="X9">
        <f>W2+X8</f>
        <v>1.3174156062716098</v>
      </c>
      <c r="Y9" s="3">
        <v>1986</v>
      </c>
      <c r="Z9" s="3">
        <v>36.613999999999997</v>
      </c>
      <c r="AA9" t="s">
        <v>19</v>
      </c>
      <c r="AB9">
        <f>AA2+AB8</f>
        <v>1.3154533895226641</v>
      </c>
      <c r="AC9" s="3">
        <v>1986</v>
      </c>
      <c r="AD9" s="3">
        <v>36.613999999999997</v>
      </c>
      <c r="AE9" t="s">
        <v>19</v>
      </c>
      <c r="AF9">
        <f>AE2+AF8</f>
        <v>1.310712934409376</v>
      </c>
      <c r="AG9" s="3">
        <v>1986</v>
      </c>
      <c r="AH9" s="3">
        <v>36.613999999999997</v>
      </c>
      <c r="AI9" t="s">
        <v>19</v>
      </c>
      <c r="AJ9">
        <f>AI2+AJ8</f>
        <v>1.3140457974821025</v>
      </c>
      <c r="AK9" s="3">
        <v>1986</v>
      </c>
      <c r="AL9" s="3">
        <v>36.613999999999997</v>
      </c>
      <c r="AM9" t="s">
        <v>19</v>
      </c>
      <c r="AN9">
        <f>AM2+AN8</f>
        <v>1.3134717873453901</v>
      </c>
      <c r="AO9" s="3">
        <v>1975</v>
      </c>
      <c r="AP9" s="3">
        <v>12.497999999999999</v>
      </c>
      <c r="AQ9" t="s">
        <v>19</v>
      </c>
      <c r="AR9">
        <f>AQ2+AR8</f>
        <v>1.3138625279622056</v>
      </c>
      <c r="AS9" s="3">
        <v>1975</v>
      </c>
      <c r="AT9" s="3">
        <v>12.497999999999999</v>
      </c>
      <c r="AU9" t="s">
        <v>19</v>
      </c>
      <c r="AV9">
        <f>AU2+AV8</f>
        <v>1.3152692197074243</v>
      </c>
      <c r="AW9" s="3">
        <v>1975</v>
      </c>
      <c r="AX9" s="3">
        <v>12.497999999999999</v>
      </c>
      <c r="AY9" t="s">
        <v>19</v>
      </c>
      <c r="AZ9">
        <f>AY2+AZ8</f>
        <v>1.3141138604883049</v>
      </c>
      <c r="BA9" s="3">
        <v>1975</v>
      </c>
      <c r="BB9" s="3">
        <v>12.497999999999999</v>
      </c>
      <c r="BC9" t="s">
        <v>19</v>
      </c>
      <c r="BD9">
        <f>BC2+BD8</f>
        <v>1.3078252701043762</v>
      </c>
      <c r="BE9" s="3">
        <v>1975</v>
      </c>
      <c r="BF9" s="3">
        <v>12.497999999999999</v>
      </c>
      <c r="BG9" t="s">
        <v>19</v>
      </c>
      <c r="BH9">
        <f>BG2+BH8</f>
        <v>1.3044203079499279</v>
      </c>
      <c r="BI9" s="3">
        <v>1975</v>
      </c>
      <c r="BJ9" s="3">
        <v>12.497999999999999</v>
      </c>
    </row>
    <row r="10" spans="1:64" x14ac:dyDescent="0.25">
      <c r="B10">
        <v>0.24128560815405078</v>
      </c>
      <c r="C10" s="13">
        <v>0.94126439036051324</v>
      </c>
      <c r="D10">
        <v>176.27991532763306</v>
      </c>
      <c r="E10" s="3">
        <v>1986</v>
      </c>
      <c r="F10" s="3">
        <v>36.613999999999997</v>
      </c>
      <c r="G10" t="s">
        <v>20</v>
      </c>
      <c r="H10">
        <f>G2-H8</f>
        <v>1.2245912141177673</v>
      </c>
      <c r="I10" s="3">
        <v>1992</v>
      </c>
      <c r="J10" s="3">
        <v>64.075000000000003</v>
      </c>
      <c r="K10" t="s">
        <v>20</v>
      </c>
      <c r="L10">
        <f>K2-L8</f>
        <v>1.224564463493361</v>
      </c>
      <c r="M10" s="3">
        <v>1992</v>
      </c>
      <c r="N10" s="3">
        <v>64.075000000000003</v>
      </c>
      <c r="O10" t="s">
        <v>20</v>
      </c>
      <c r="P10">
        <f>O2-P8</f>
        <v>1.2244198565471165</v>
      </c>
      <c r="Q10" s="3">
        <v>1992</v>
      </c>
      <c r="R10" s="3">
        <v>64.075000000000003</v>
      </c>
      <c r="S10" t="s">
        <v>20</v>
      </c>
      <c r="T10">
        <f>S2-T8</f>
        <v>1.2271778180117257</v>
      </c>
      <c r="U10" s="3">
        <v>1992</v>
      </c>
      <c r="V10" s="3">
        <v>64.075000000000003</v>
      </c>
      <c r="W10" t="s">
        <v>20</v>
      </c>
      <c r="X10">
        <f>W2-X8</f>
        <v>1.2226108051336864</v>
      </c>
      <c r="Y10" s="3">
        <v>1992</v>
      </c>
      <c r="Z10" s="3">
        <v>64.075000000000003</v>
      </c>
      <c r="AA10" t="s">
        <v>20</v>
      </c>
      <c r="AB10">
        <f>AA2-AB8</f>
        <v>1.2216819546329467</v>
      </c>
      <c r="AC10" s="3">
        <v>1992</v>
      </c>
      <c r="AD10" s="3">
        <v>64.075000000000003</v>
      </c>
      <c r="AE10" t="s">
        <v>20</v>
      </c>
      <c r="AF10">
        <f>AE2-AF8</f>
        <v>1.2209035403794066</v>
      </c>
      <c r="AG10" s="3">
        <v>1992</v>
      </c>
      <c r="AH10" s="3">
        <v>64.075000000000003</v>
      </c>
      <c r="AI10" t="s">
        <v>20</v>
      </c>
      <c r="AJ10">
        <f>AI2-AJ8</f>
        <v>1.2217296316939634</v>
      </c>
      <c r="AK10" s="3">
        <v>1992</v>
      </c>
      <c r="AL10" s="3">
        <v>64.075000000000003</v>
      </c>
      <c r="AM10" t="s">
        <v>20</v>
      </c>
      <c r="AN10">
        <f>AM2-AN8</f>
        <v>1.2219031453825733</v>
      </c>
      <c r="AO10" s="3">
        <v>1992</v>
      </c>
      <c r="AP10" s="3">
        <v>64.075000000000003</v>
      </c>
      <c r="AQ10" t="s">
        <v>20</v>
      </c>
      <c r="AR10">
        <f>AQ2-AR8</f>
        <v>1.2319065312340143</v>
      </c>
      <c r="AS10" s="3">
        <v>1986</v>
      </c>
      <c r="AT10" s="3">
        <v>36.613999999999997</v>
      </c>
      <c r="AU10" t="s">
        <v>20</v>
      </c>
      <c r="AV10">
        <f>AU2-AV8</f>
        <v>1.2456761768747893</v>
      </c>
      <c r="AW10" s="3">
        <v>1986</v>
      </c>
      <c r="AX10" s="3">
        <v>36.613999999999997</v>
      </c>
      <c r="AY10" t="s">
        <v>20</v>
      </c>
      <c r="AZ10">
        <f>AY2-AZ8</f>
        <v>1.2175049426472579</v>
      </c>
      <c r="BA10" s="3">
        <v>1986</v>
      </c>
      <c r="BB10" s="3">
        <v>36.613999999999997</v>
      </c>
      <c r="BC10" t="s">
        <v>20</v>
      </c>
      <c r="BD10">
        <f>BC2-BD8</f>
        <v>1.2122763542207025</v>
      </c>
      <c r="BE10" s="3">
        <v>1986</v>
      </c>
      <c r="BF10" s="3">
        <v>36.613999999999997</v>
      </c>
      <c r="BG10" t="s">
        <v>20</v>
      </c>
      <c r="BH10">
        <f>BG2-BH8</f>
        <v>1.2102369028537596</v>
      </c>
      <c r="BI10" s="3">
        <v>1986</v>
      </c>
      <c r="BJ10" s="3">
        <v>36.613999999999997</v>
      </c>
    </row>
    <row r="11" spans="1:64" x14ac:dyDescent="0.25">
      <c r="B11">
        <v>0.24722930529863849</v>
      </c>
      <c r="C11" s="13">
        <v>0.95890413175623235</v>
      </c>
      <c r="D11">
        <v>256.66681104658761</v>
      </c>
      <c r="E11" s="3">
        <v>1992</v>
      </c>
      <c r="F11" s="3">
        <v>64.075000000000003</v>
      </c>
      <c r="G11" t="s">
        <v>21</v>
      </c>
      <c r="H11" s="14">
        <f>LN(G2)</f>
        <v>0.23761652031129382</v>
      </c>
      <c r="I11" s="3">
        <v>1999</v>
      </c>
      <c r="J11" s="3">
        <v>9153.5619999999999</v>
      </c>
      <c r="K11" t="s">
        <v>21</v>
      </c>
      <c r="L11" s="14">
        <f>LN(K2)</f>
        <v>0.24232894709793867</v>
      </c>
      <c r="M11" s="3">
        <v>1999</v>
      </c>
      <c r="N11" s="3">
        <v>9153.5619999999999</v>
      </c>
      <c r="O11" t="s">
        <v>21</v>
      </c>
      <c r="P11" s="14">
        <f>LN(O2)</f>
        <v>0.24148867827860981</v>
      </c>
      <c r="Q11" s="3">
        <v>1999</v>
      </c>
      <c r="R11" s="3">
        <v>9153.5619999999999</v>
      </c>
      <c r="S11" t="s">
        <v>21</v>
      </c>
      <c r="T11" s="14">
        <f>LN(S2)</f>
        <v>0.24249817832703696</v>
      </c>
      <c r="U11" s="3">
        <v>1999</v>
      </c>
      <c r="V11" s="3">
        <v>9153.5619999999999</v>
      </c>
      <c r="W11" t="s">
        <v>21</v>
      </c>
      <c r="X11" s="14">
        <f>LN(W2)</f>
        <v>0.23902729860750058</v>
      </c>
      <c r="Y11" s="3">
        <v>1999</v>
      </c>
      <c r="Z11" s="3">
        <v>9153.5619999999999</v>
      </c>
      <c r="AA11" t="s">
        <v>21</v>
      </c>
      <c r="AB11" s="14">
        <f>LN(AA2)</f>
        <v>0.23788844674445286</v>
      </c>
      <c r="AC11" s="3">
        <v>1999</v>
      </c>
      <c r="AD11" s="3">
        <v>9153.5619999999999</v>
      </c>
      <c r="AE11" t="s">
        <v>21</v>
      </c>
      <c r="AF11" s="14">
        <f>LN(AE2)</f>
        <v>0.2357108409966002</v>
      </c>
      <c r="AG11" s="3">
        <v>1999</v>
      </c>
      <c r="AH11" s="3">
        <v>9153.5619999999999</v>
      </c>
      <c r="AI11" t="s">
        <v>21</v>
      </c>
      <c r="AJ11" s="14">
        <f>LN(AI2)</f>
        <v>0.2373522989299594</v>
      </c>
      <c r="AK11" s="3">
        <v>1999</v>
      </c>
      <c r="AL11" s="3">
        <v>9153.5619999999999</v>
      </c>
      <c r="AM11" t="s">
        <v>21</v>
      </c>
      <c r="AN11" s="14">
        <f>LN(AM2)</f>
        <v>0.23719434800350142</v>
      </c>
      <c r="AO11" s="3">
        <v>1999</v>
      </c>
      <c r="AP11" s="3">
        <v>9153.5619999999999</v>
      </c>
      <c r="AQ11" t="s">
        <v>21</v>
      </c>
      <c r="AR11" s="14">
        <f>LN(AQ2)</f>
        <v>0.24128560815405078</v>
      </c>
      <c r="AS11" s="3">
        <v>1999</v>
      </c>
      <c r="AT11" s="3">
        <v>9153.5619999999999</v>
      </c>
      <c r="AU11" t="s">
        <v>21</v>
      </c>
      <c r="AV11" s="14">
        <f>LN(AU2)</f>
        <v>0.24722930529863849</v>
      </c>
      <c r="AW11" s="3">
        <v>1992</v>
      </c>
      <c r="AX11" s="3">
        <v>64.075000000000003</v>
      </c>
      <c r="AY11" t="s">
        <v>21</v>
      </c>
      <c r="AZ11" s="14">
        <f>LN(AY2)</f>
        <v>0.23571176070372518</v>
      </c>
      <c r="BA11" s="3">
        <v>1992</v>
      </c>
      <c r="BB11" s="3">
        <v>64.075000000000003</v>
      </c>
      <c r="BC11" t="s">
        <v>21</v>
      </c>
      <c r="BD11" s="14">
        <f>LN(BC2)</f>
        <v>0.23115204726339691</v>
      </c>
      <c r="BE11" s="3">
        <v>1992</v>
      </c>
      <c r="BF11" s="3">
        <v>64.075000000000003</v>
      </c>
      <c r="BG11" t="s">
        <v>21</v>
      </c>
      <c r="BH11" s="14">
        <f>LN(BG2)</f>
        <v>0.22898931581117765</v>
      </c>
      <c r="BI11" s="3">
        <v>1992</v>
      </c>
      <c r="BJ11" s="3">
        <v>64.075000000000003</v>
      </c>
    </row>
    <row r="12" spans="1:64" x14ac:dyDescent="0.25">
      <c r="B12">
        <v>0.23571176070372518</v>
      </c>
      <c r="C12" s="13">
        <v>0.91670960374791322</v>
      </c>
      <c r="D12">
        <v>121.06804739777438</v>
      </c>
      <c r="E12" s="3">
        <v>1999</v>
      </c>
      <c r="F12" s="3">
        <v>9153.5619999999999</v>
      </c>
      <c r="G12" t="s">
        <v>22</v>
      </c>
      <c r="H12" s="14">
        <f>LN(H9)</f>
        <v>0.27144163989541986</v>
      </c>
      <c r="I12" s="3">
        <v>2002</v>
      </c>
      <c r="J12" s="3">
        <v>36614.245999999999</v>
      </c>
      <c r="K12" t="s">
        <v>22</v>
      </c>
      <c r="L12" s="14">
        <f>LN(L9)</f>
        <v>0.28055328425872939</v>
      </c>
      <c r="M12" s="3">
        <v>2002</v>
      </c>
      <c r="N12" s="3">
        <v>36614.245999999999</v>
      </c>
      <c r="O12" t="s">
        <v>22</v>
      </c>
      <c r="P12" s="14">
        <f>LN(P9)</f>
        <v>0.27904454476855201</v>
      </c>
      <c r="Q12" s="3">
        <v>2002</v>
      </c>
      <c r="R12" s="3">
        <v>36614.245999999999</v>
      </c>
      <c r="S12" t="s">
        <v>22</v>
      </c>
      <c r="T12" s="14">
        <f>LN(T9)</f>
        <v>0.27890368272978078</v>
      </c>
      <c r="U12" s="3">
        <v>2002</v>
      </c>
      <c r="V12" s="3">
        <v>36614.245999999999</v>
      </c>
      <c r="W12" t="s">
        <v>22</v>
      </c>
      <c r="X12" s="14">
        <f>LN(X9)</f>
        <v>0.27567194342088219</v>
      </c>
      <c r="Y12" s="3">
        <v>2002</v>
      </c>
      <c r="Z12" s="3">
        <v>36614.245999999999</v>
      </c>
      <c r="AA12" t="s">
        <v>22</v>
      </c>
      <c r="AB12" s="14">
        <f>LN(AB9)</f>
        <v>0.27418138911272882</v>
      </c>
      <c r="AC12" s="3">
        <v>2002</v>
      </c>
      <c r="AD12" s="3">
        <v>36614.245999999999</v>
      </c>
      <c r="AE12" t="s">
        <v>22</v>
      </c>
      <c r="AF12" s="14">
        <f>LN(AF9)</f>
        <v>0.27057121391646571</v>
      </c>
      <c r="AG12" s="3">
        <v>2002</v>
      </c>
      <c r="AH12" s="3">
        <v>36614.245999999999</v>
      </c>
      <c r="AI12" t="s">
        <v>22</v>
      </c>
      <c r="AJ12" s="14">
        <f>LN(AJ9)</f>
        <v>0.27311077294219049</v>
      </c>
      <c r="AK12" s="3">
        <v>2002</v>
      </c>
      <c r="AL12" s="3">
        <v>36614.245999999999</v>
      </c>
      <c r="AM12" t="s">
        <v>22</v>
      </c>
      <c r="AN12" s="14">
        <f>LN(AN9)</f>
        <v>0.27267385092183288</v>
      </c>
      <c r="AO12" s="3">
        <v>2002</v>
      </c>
      <c r="AP12" s="3">
        <v>36614.245999999999</v>
      </c>
      <c r="AQ12" t="s">
        <v>22</v>
      </c>
      <c r="AR12" s="14">
        <f>LN(AR9)</f>
        <v>0.27297129355592764</v>
      </c>
      <c r="AS12" s="3">
        <v>2002</v>
      </c>
      <c r="AT12" s="3">
        <v>36614.245999999999</v>
      </c>
      <c r="AU12" t="s">
        <v>22</v>
      </c>
      <c r="AV12" s="14">
        <f>LN(AV9)</f>
        <v>0.27404137449097088</v>
      </c>
      <c r="AW12" s="3">
        <v>2002</v>
      </c>
      <c r="AX12" s="3">
        <v>36614.245999999999</v>
      </c>
      <c r="AY12" t="s">
        <v>22</v>
      </c>
      <c r="AZ12" s="14">
        <f>LN(AZ9)</f>
        <v>0.27316256812595052</v>
      </c>
      <c r="BA12" s="3">
        <v>1999</v>
      </c>
      <c r="BB12" s="3">
        <v>9153.5619999999999</v>
      </c>
      <c r="BC12" t="s">
        <v>22</v>
      </c>
      <c r="BD12" s="14">
        <f>LN(BD9)</f>
        <v>0.26836565856455008</v>
      </c>
      <c r="BE12" s="3">
        <v>1999</v>
      </c>
      <c r="BF12" s="3">
        <v>9153.5619999999999</v>
      </c>
      <c r="BG12" t="s">
        <v>22</v>
      </c>
      <c r="BH12" s="14">
        <f>LN(BH9)</f>
        <v>0.26575873361736024</v>
      </c>
      <c r="BI12" s="3">
        <v>1999</v>
      </c>
      <c r="BJ12" s="3">
        <v>9153.5619999999999</v>
      </c>
    </row>
    <row r="13" spans="1:64" x14ac:dyDescent="0.25">
      <c r="B13">
        <v>0.23115204726339691</v>
      </c>
      <c r="C13" s="13">
        <v>0.91540217540385871</v>
      </c>
      <c r="D13">
        <v>119.02698417497758</v>
      </c>
      <c r="E13" s="3">
        <v>2002</v>
      </c>
      <c r="F13" s="3">
        <v>36614.245999999999</v>
      </c>
      <c r="G13" t="s">
        <v>23</v>
      </c>
      <c r="H13" s="14">
        <f>LN(H10)</f>
        <v>0.20260708554452778</v>
      </c>
      <c r="I13" s="3">
        <v>2003</v>
      </c>
      <c r="J13" s="3">
        <v>61023.743999999999</v>
      </c>
      <c r="K13" t="s">
        <v>23</v>
      </c>
      <c r="L13" s="14">
        <f>LN(L10)</f>
        <v>0.20258524077193787</v>
      </c>
      <c r="M13" s="3">
        <v>2003</v>
      </c>
      <c r="N13" s="3">
        <v>61023.743999999999</v>
      </c>
      <c r="O13" t="s">
        <v>23</v>
      </c>
      <c r="P13" s="14">
        <f>LN(P10)</f>
        <v>0.20246714532703916</v>
      </c>
      <c r="Q13" s="3">
        <v>2003</v>
      </c>
      <c r="R13" s="3">
        <v>61023.743999999999</v>
      </c>
      <c r="S13" t="s">
        <v>23</v>
      </c>
      <c r="T13" s="14">
        <f>LN(T10)</f>
        <v>0.20471707618369886</v>
      </c>
      <c r="U13" s="3">
        <v>2003</v>
      </c>
      <c r="V13" s="3">
        <v>61023.743999999999</v>
      </c>
      <c r="W13" t="s">
        <v>23</v>
      </c>
      <c r="X13" s="14">
        <f>LN(X10)</f>
        <v>0.20098857640566617</v>
      </c>
      <c r="Y13" s="3">
        <v>2003</v>
      </c>
      <c r="Z13" s="3">
        <v>61023.743999999999</v>
      </c>
      <c r="AA13" t="s">
        <v>23</v>
      </c>
      <c r="AB13" s="14">
        <f>LN(AB10)</f>
        <v>0.20022856061644551</v>
      </c>
      <c r="AC13" s="3">
        <v>2003</v>
      </c>
      <c r="AD13" s="3">
        <v>61023.743999999999</v>
      </c>
      <c r="AE13" t="s">
        <v>23</v>
      </c>
      <c r="AF13" s="14">
        <f>LN(AF10)</f>
        <v>0.19959119149959664</v>
      </c>
      <c r="AG13" s="3">
        <v>2003</v>
      </c>
      <c r="AH13" s="3">
        <v>61023.743999999999</v>
      </c>
      <c r="AI13" t="s">
        <v>23</v>
      </c>
      <c r="AJ13" s="14">
        <f>LN(AJ10)</f>
        <v>0.20026758561026117</v>
      </c>
      <c r="AK13" s="3">
        <v>2003</v>
      </c>
      <c r="AL13" s="3">
        <v>61023.743999999999</v>
      </c>
      <c r="AM13" t="s">
        <v>23</v>
      </c>
      <c r="AN13" s="14">
        <f>LN(AN10)</f>
        <v>0.20040959851050477</v>
      </c>
      <c r="AO13" s="3">
        <v>2003</v>
      </c>
      <c r="AP13" s="3">
        <v>61023.743999999999</v>
      </c>
      <c r="AQ13" t="s">
        <v>23</v>
      </c>
      <c r="AR13" s="14">
        <f>LN(AR10)</f>
        <v>0.20856299472838477</v>
      </c>
      <c r="AS13" s="3">
        <v>2003</v>
      </c>
      <c r="AT13" s="3">
        <v>61023.743999999999</v>
      </c>
      <c r="AU13" t="s">
        <v>23</v>
      </c>
      <c r="AV13" s="14">
        <f>LN(AV10)</f>
        <v>0.21967849643932008</v>
      </c>
      <c r="AW13" s="3">
        <v>2003</v>
      </c>
      <c r="AX13" s="3">
        <v>61023.743999999999</v>
      </c>
      <c r="AY13" t="s">
        <v>23</v>
      </c>
      <c r="AZ13" s="14">
        <f>LN(AZ10)</f>
        <v>0.19680363563557307</v>
      </c>
      <c r="BA13" s="3">
        <v>2003</v>
      </c>
      <c r="BB13" s="3">
        <v>61023.743999999999</v>
      </c>
      <c r="BC13" t="s">
        <v>23</v>
      </c>
      <c r="BD13" s="14">
        <f>LN(BD10)</f>
        <v>0.19249987668922872</v>
      </c>
      <c r="BE13" s="3">
        <v>2002</v>
      </c>
      <c r="BF13" s="3">
        <v>36614.245999999999</v>
      </c>
      <c r="BG13" t="s">
        <v>23</v>
      </c>
      <c r="BH13" s="14">
        <f>LN(BH10)</f>
        <v>0.19081612792722788</v>
      </c>
      <c r="BI13" s="3">
        <v>2002</v>
      </c>
      <c r="BJ13" s="3">
        <v>36614.245999999999</v>
      </c>
    </row>
    <row r="14" spans="1:64" x14ac:dyDescent="0.25">
      <c r="B14">
        <v>0.22898931581117765</v>
      </c>
      <c r="C14" s="13">
        <v>0.91617244867713499</v>
      </c>
      <c r="D14">
        <v>120.22177406367362</v>
      </c>
      <c r="E14" s="3">
        <v>2003</v>
      </c>
      <c r="F14" s="3">
        <v>61023.743999999999</v>
      </c>
      <c r="G14" t="s">
        <v>24</v>
      </c>
      <c r="H14" s="14">
        <f>H12-H11</f>
        <v>3.382511958412604E-2</v>
      </c>
      <c r="I14" s="3">
        <v>2004</v>
      </c>
      <c r="J14" s="3">
        <v>93001.627999999997</v>
      </c>
      <c r="K14" t="s">
        <v>24</v>
      </c>
      <c r="L14" s="14">
        <f>L12-L11</f>
        <v>3.8224337160790711E-2</v>
      </c>
      <c r="M14" s="3">
        <v>2004</v>
      </c>
      <c r="N14" s="3">
        <v>93001.627999999997</v>
      </c>
      <c r="O14" t="s">
        <v>24</v>
      </c>
      <c r="P14" s="14">
        <f>P12-P11</f>
        <v>3.7555866489942191E-2</v>
      </c>
      <c r="Q14" s="3">
        <v>2004</v>
      </c>
      <c r="R14" s="3">
        <v>93001.627999999997</v>
      </c>
      <c r="S14" t="s">
        <v>24</v>
      </c>
      <c r="T14" s="14">
        <f>T12-T11</f>
        <v>3.6405504402743816E-2</v>
      </c>
      <c r="U14" s="3">
        <v>2004</v>
      </c>
      <c r="V14" s="3">
        <v>93001.627999999997</v>
      </c>
      <c r="W14" t="s">
        <v>24</v>
      </c>
      <c r="X14" s="14">
        <f>X12-X11</f>
        <v>3.6644644813381616E-2</v>
      </c>
      <c r="Y14" s="3">
        <v>2004</v>
      </c>
      <c r="Z14" s="3">
        <v>93001.627999999997</v>
      </c>
      <c r="AA14" t="s">
        <v>24</v>
      </c>
      <c r="AB14" s="14">
        <f>AB12-AB11</f>
        <v>3.629294236827596E-2</v>
      </c>
      <c r="AC14" s="3">
        <v>2004</v>
      </c>
      <c r="AD14" s="3">
        <v>93001.627999999997</v>
      </c>
      <c r="AE14" t="s">
        <v>24</v>
      </c>
      <c r="AF14" s="14">
        <f>AF12-AF11</f>
        <v>3.4860372919865518E-2</v>
      </c>
      <c r="AG14" s="3">
        <v>2004</v>
      </c>
      <c r="AH14" s="3">
        <v>93001.627999999997</v>
      </c>
      <c r="AI14" t="s">
        <v>24</v>
      </c>
      <c r="AJ14" s="14">
        <f>AJ12-AJ11</f>
        <v>3.575847401223109E-2</v>
      </c>
      <c r="AK14" s="3">
        <v>2004</v>
      </c>
      <c r="AL14" s="3">
        <v>93001.627999999997</v>
      </c>
      <c r="AM14" t="s">
        <v>24</v>
      </c>
      <c r="AN14" s="14">
        <f>AN12-AN11</f>
        <v>3.5479502918331463E-2</v>
      </c>
      <c r="AO14" s="3">
        <v>2004</v>
      </c>
      <c r="AP14" s="3">
        <v>93001.627999999997</v>
      </c>
      <c r="AQ14" t="s">
        <v>24</v>
      </c>
      <c r="AR14" s="14">
        <f>AR12-AR11</f>
        <v>3.1685685401876856E-2</v>
      </c>
      <c r="AS14" s="3">
        <v>2004</v>
      </c>
      <c r="AT14" s="3">
        <v>93001.627999999997</v>
      </c>
      <c r="AU14" t="s">
        <v>24</v>
      </c>
      <c r="AV14" s="14">
        <f>AV12-AV11</f>
        <v>2.6812069192332394E-2</v>
      </c>
      <c r="AW14" s="3">
        <v>2004</v>
      </c>
      <c r="AX14" s="3">
        <v>93001.627999999997</v>
      </c>
      <c r="AY14" t="s">
        <v>24</v>
      </c>
      <c r="AZ14" s="14">
        <f>AZ12-AZ11</f>
        <v>3.7450807422225341E-2</v>
      </c>
      <c r="BA14" s="3">
        <v>2004</v>
      </c>
      <c r="BB14" s="3">
        <v>93001.627999999997</v>
      </c>
      <c r="BC14" t="s">
        <v>24</v>
      </c>
      <c r="BD14" s="14">
        <f>BD12-BD11</f>
        <v>3.7213611301153166E-2</v>
      </c>
      <c r="BE14" s="3">
        <v>2004</v>
      </c>
      <c r="BF14" s="3">
        <v>93001.627999999997</v>
      </c>
      <c r="BG14" t="s">
        <v>24</v>
      </c>
      <c r="BH14" s="14">
        <f>BH12-BH11</f>
        <v>3.6769417806182592E-2</v>
      </c>
      <c r="BI14" s="3">
        <v>2003</v>
      </c>
      <c r="BJ14" s="3">
        <v>61023.743999999999</v>
      </c>
    </row>
    <row r="15" spans="1:64" x14ac:dyDescent="0.25">
      <c r="B15">
        <v>0.22723776607037832</v>
      </c>
      <c r="C15" s="13">
        <v>0.91672036958327086</v>
      </c>
      <c r="D15">
        <v>121.08512027438499</v>
      </c>
      <c r="E15" s="3">
        <v>2004</v>
      </c>
      <c r="F15" s="3">
        <v>93001.627999999997</v>
      </c>
      <c r="G15" t="s">
        <v>25</v>
      </c>
      <c r="H15" s="14">
        <f>H11-H13</f>
        <v>3.5009434766766045E-2</v>
      </c>
      <c r="K15" t="s">
        <v>25</v>
      </c>
      <c r="L15" s="14">
        <f>L11-L13</f>
        <v>3.9743706326000799E-2</v>
      </c>
      <c r="O15" t="s">
        <v>25</v>
      </c>
      <c r="P15" s="14">
        <f>P11-P13</f>
        <v>3.9021532951570653E-2</v>
      </c>
      <c r="S15" t="s">
        <v>25</v>
      </c>
      <c r="T15" s="14">
        <f>T11-T13</f>
        <v>3.7781102143338102E-2</v>
      </c>
      <c r="W15" t="s">
        <v>25</v>
      </c>
      <c r="X15" s="14">
        <f>X11-X13</f>
        <v>3.8038722201834407E-2</v>
      </c>
      <c r="AA15" t="s">
        <v>25</v>
      </c>
      <c r="AB15" s="14">
        <f>AB11-AB13</f>
        <v>3.7659886128007358E-2</v>
      </c>
      <c r="AE15" t="s">
        <v>25</v>
      </c>
      <c r="AF15" s="14">
        <f>AF11-AF13</f>
        <v>3.6119649497003553E-2</v>
      </c>
      <c r="AI15" t="s">
        <v>25</v>
      </c>
      <c r="AJ15" s="14">
        <f>AJ11-AJ13</f>
        <v>3.7084713319698231E-2</v>
      </c>
      <c r="AM15" t="s">
        <v>25</v>
      </c>
      <c r="AN15" s="14">
        <f>AN11-AN13</f>
        <v>3.6784749492996649E-2</v>
      </c>
      <c r="AQ15" t="s">
        <v>25</v>
      </c>
      <c r="AR15" s="14">
        <f>AR11-AR13</f>
        <v>3.2722613425666014E-2</v>
      </c>
      <c r="AU15" t="s">
        <v>25</v>
      </c>
      <c r="AV15" s="14">
        <f>AV11-AV13</f>
        <v>2.7550808859318404E-2</v>
      </c>
      <c r="AY15" t="s">
        <v>25</v>
      </c>
      <c r="AZ15" s="14">
        <f>AZ11-AZ13</f>
        <v>3.8908125068152111E-2</v>
      </c>
      <c r="BC15" t="s">
        <v>25</v>
      </c>
      <c r="BD15" s="14">
        <f>BD11-BD13</f>
        <v>3.8652170574168199E-2</v>
      </c>
      <c r="BG15" t="s">
        <v>25</v>
      </c>
      <c r="BH15" s="14">
        <f>BH11-BH13</f>
        <v>3.8173187883949772E-2</v>
      </c>
    </row>
    <row r="16" spans="1:64" x14ac:dyDescent="0.25">
      <c r="A16" t="s">
        <v>36</v>
      </c>
      <c r="B16" s="7">
        <f>AVERAGE(B2:B15)</f>
        <v>0.23750677430621195</v>
      </c>
      <c r="C16" s="7">
        <f>AVERAGE(C2:C15)</f>
        <v>0.9247216728112575</v>
      </c>
      <c r="D16" s="7">
        <f>AVERAGE(D2:D15)</f>
        <v>140.39002561157807</v>
      </c>
      <c r="E16" s="7">
        <f>AVERAGE(E2:E15)</f>
        <v>1978.4285714285713</v>
      </c>
      <c r="F16" s="7">
        <f>AVERAGE(F2:F15)</f>
        <v>14280.387714285713</v>
      </c>
      <c r="G16" t="s">
        <v>26</v>
      </c>
      <c r="H16" s="15">
        <f>AVERAGE(H14:H15)</f>
        <v>3.4417277175446043E-2</v>
      </c>
      <c r="K16" t="s">
        <v>26</v>
      </c>
      <c r="L16" s="15">
        <f>AVERAGE(L14:L15)</f>
        <v>3.8984021743395755E-2</v>
      </c>
      <c r="O16" t="s">
        <v>26</v>
      </c>
      <c r="P16" s="15">
        <f>AVERAGE(P14:P15)</f>
        <v>3.8288699720756422E-2</v>
      </c>
      <c r="S16" t="s">
        <v>26</v>
      </c>
      <c r="T16" s="15">
        <f>AVERAGE(T14:T15)</f>
        <v>3.7093303273040959E-2</v>
      </c>
      <c r="W16" t="s">
        <v>26</v>
      </c>
      <c r="X16" s="15">
        <f>AVERAGE(X14:X15)</f>
        <v>3.7341683507608012E-2</v>
      </c>
      <c r="AA16" t="s">
        <v>26</v>
      </c>
      <c r="AB16" s="15">
        <f>AVERAGE(AB14:AB15)</f>
        <v>3.6976414248141659E-2</v>
      </c>
      <c r="AE16" t="s">
        <v>26</v>
      </c>
      <c r="AF16" s="15">
        <f>AVERAGE(AF14:AF15)</f>
        <v>3.5490011208434535E-2</v>
      </c>
      <c r="AI16" t="s">
        <v>26</v>
      </c>
      <c r="AJ16" s="15">
        <f>AVERAGE(AJ14:AJ15)</f>
        <v>3.6421593665964661E-2</v>
      </c>
      <c r="AM16" t="s">
        <v>26</v>
      </c>
      <c r="AN16" s="15">
        <f>AVERAGE(AN14:AN15)</f>
        <v>3.6132126205664056E-2</v>
      </c>
      <c r="AQ16" t="s">
        <v>26</v>
      </c>
      <c r="AR16" s="15">
        <f>AVERAGE(AR14:AR15)</f>
        <v>3.2204149413771435E-2</v>
      </c>
      <c r="AU16" t="s">
        <v>26</v>
      </c>
      <c r="AV16" s="15">
        <f>AVERAGE(AV14:AV15)</f>
        <v>2.7181439025825399E-2</v>
      </c>
      <c r="AY16" t="s">
        <v>26</v>
      </c>
      <c r="AZ16" s="15">
        <f>AVERAGE(AZ14:AZ15)</f>
        <v>3.8179466245188726E-2</v>
      </c>
      <c r="BC16" t="s">
        <v>26</v>
      </c>
      <c r="BD16" s="15">
        <f>AVERAGE(BD14:BD15)</f>
        <v>3.7932890937660682E-2</v>
      </c>
      <c r="BG16" t="s">
        <v>26</v>
      </c>
      <c r="BH16" s="15">
        <f>AVERAGE(BH14:BH15)</f>
        <v>3.7471302845066182E-2</v>
      </c>
    </row>
    <row r="17" spans="1:60" x14ac:dyDescent="0.25">
      <c r="A17" t="s">
        <v>37</v>
      </c>
      <c r="B17" s="7">
        <f>STDEV(B2:B15)</f>
        <v>5.5486588414199369E-3</v>
      </c>
      <c r="C17" s="7">
        <f>STDEV(C2:C15)</f>
        <v>1.1922640216867279E-2</v>
      </c>
      <c r="D17" s="7">
        <f>STDEV(D2:D15)</f>
        <v>36.516638265839333</v>
      </c>
      <c r="E17" s="7">
        <f>STDEV(E2:E15)</f>
        <v>18.940044211280888</v>
      </c>
      <c r="F17" s="7">
        <f>STDEV(F2:F15)</f>
        <v>29012.708037317865</v>
      </c>
      <c r="G17" t="s">
        <v>27</v>
      </c>
      <c r="H17">
        <f>TINV(0.3173,H5)</f>
        <v>1.0434625125011039</v>
      </c>
      <c r="K17" t="s">
        <v>27</v>
      </c>
      <c r="L17">
        <f>TINV(0.3173,L5)</f>
        <v>1.0475913649820714</v>
      </c>
      <c r="O17" t="s">
        <v>27</v>
      </c>
      <c r="P17">
        <f>TINV(0.3173,P5)</f>
        <v>1.0475913649820714</v>
      </c>
      <c r="S17" t="s">
        <v>27</v>
      </c>
      <c r="T17">
        <f>TINV(0.3173,T5)</f>
        <v>1.0475913649820714</v>
      </c>
      <c r="W17" t="s">
        <v>27</v>
      </c>
      <c r="X17">
        <f>TINV(0.3173,X5)</f>
        <v>1.0475913649820714</v>
      </c>
      <c r="AA17" t="s">
        <v>27</v>
      </c>
      <c r="AB17">
        <f>TINV(0.3173,AB5)</f>
        <v>1.0475913649820714</v>
      </c>
      <c r="AE17" t="s">
        <v>27</v>
      </c>
      <c r="AF17">
        <f>TINV(0.3173,AF5)</f>
        <v>1.0475913649820714</v>
      </c>
      <c r="AI17" t="s">
        <v>27</v>
      </c>
      <c r="AJ17">
        <f>TINV(0.3173,AJ5)</f>
        <v>1.0475913649820714</v>
      </c>
      <c r="AM17" t="s">
        <v>27</v>
      </c>
      <c r="AN17">
        <f>TINV(0.3173,AN5)</f>
        <v>1.0475913649820714</v>
      </c>
      <c r="AQ17" t="s">
        <v>27</v>
      </c>
      <c r="AR17">
        <f>TINV(0.3173,AR5)</f>
        <v>1.0475913649820714</v>
      </c>
      <c r="AU17" t="s">
        <v>27</v>
      </c>
      <c r="AV17">
        <f>TINV(0.3173,AV5)</f>
        <v>1.0475913649820714</v>
      </c>
      <c r="AY17" t="s">
        <v>27</v>
      </c>
      <c r="AZ17">
        <f>TINV(0.3173,AZ5)</f>
        <v>1.0475913649820714</v>
      </c>
      <c r="BC17" t="s">
        <v>27</v>
      </c>
      <c r="BD17">
        <f>TINV(0.3173,BD5)</f>
        <v>1.0475913649820714</v>
      </c>
      <c r="BG17" t="s">
        <v>27</v>
      </c>
      <c r="BH17">
        <f>TINV(0.3173,BH5)</f>
        <v>1.0475913649820714</v>
      </c>
    </row>
    <row r="18" spans="1:60" x14ac:dyDescent="0.25">
      <c r="A18" t="s">
        <v>38</v>
      </c>
      <c r="B18" s="7">
        <f>MIN(B2:B15)</f>
        <v>0.22723776607037832</v>
      </c>
      <c r="C18" s="7">
        <f>MIN(C2:C15)</f>
        <v>0.91540217540385871</v>
      </c>
      <c r="D18" s="7">
        <f>MIN(D2:D15)</f>
        <v>119.02698417497758</v>
      </c>
      <c r="E18" s="7">
        <f>MIN(E2:E15)</f>
        <v>1952</v>
      </c>
      <c r="F18" s="7">
        <f>MIN(F2:F15)</f>
        <v>0.17199999999999999</v>
      </c>
      <c r="G18" t="s">
        <v>28</v>
      </c>
      <c r="H18">
        <f>H17*G3</f>
        <v>2.0403727605339129E-2</v>
      </c>
      <c r="K18" t="s">
        <v>28</v>
      </c>
      <c r="L18">
        <f>L17*K3</f>
        <v>2.3066410004505624E-2</v>
      </c>
      <c r="O18" t="s">
        <v>28</v>
      </c>
      <c r="P18">
        <f>P17*O3</f>
        <v>2.263637257043866E-2</v>
      </c>
      <c r="S18" t="s">
        <v>28</v>
      </c>
      <c r="T18">
        <f>T17*S3</f>
        <v>2.1952459381654157E-2</v>
      </c>
      <c r="W18" t="s">
        <v>28</v>
      </c>
      <c r="X18">
        <f>X17*W3</f>
        <v>2.2022747885547277E-2</v>
      </c>
      <c r="AA18" t="s">
        <v>28</v>
      </c>
      <c r="AB18">
        <f>AB17*AA3</f>
        <v>2.1782701346927658E-2</v>
      </c>
      <c r="AE18" t="s">
        <v>28</v>
      </c>
      <c r="AF18">
        <f>AF17*AE3</f>
        <v>2.0862336281876503E-2</v>
      </c>
      <c r="AI18" t="s">
        <v>28</v>
      </c>
      <c r="AJ18">
        <f>AJ17*AI3</f>
        <v>2.1444648588575668E-2</v>
      </c>
      <c r="AM18" t="s">
        <v>28</v>
      </c>
      <c r="AN18">
        <f>AN17*AM3</f>
        <v>2.1271002016398834E-2</v>
      </c>
      <c r="AQ18" t="s">
        <v>28</v>
      </c>
      <c r="AR18">
        <f>AR17*AQ3</f>
        <v>1.9038025838247385E-2</v>
      </c>
      <c r="AU18" t="s">
        <v>28</v>
      </c>
      <c r="AV18">
        <f>AV17*AU3</f>
        <v>1.6166164777472829E-2</v>
      </c>
      <c r="AY18" t="s">
        <v>28</v>
      </c>
      <c r="AZ18">
        <f>AZ17*AY3</f>
        <v>2.2441836442583418E-2</v>
      </c>
      <c r="BC18" t="s">
        <v>28</v>
      </c>
      <c r="BD18">
        <f>BD17*BC3</f>
        <v>2.2195602543189911E-2</v>
      </c>
      <c r="BG18" t="s">
        <v>28</v>
      </c>
      <c r="BH18">
        <f>BH17*BG3</f>
        <v>2.1878400255465346E-2</v>
      </c>
    </row>
    <row r="19" spans="1:60" x14ac:dyDescent="0.25">
      <c r="A19" t="s">
        <v>39</v>
      </c>
      <c r="B19" s="7">
        <f>MAX(B2:B15)</f>
        <v>0.24722930529863849</v>
      </c>
      <c r="C19" s="7">
        <f>MAX(C2:C15)</f>
        <v>0.95890413175623235</v>
      </c>
      <c r="D19" s="7">
        <f>MAX(D2:D15)</f>
        <v>256.66681104658761</v>
      </c>
      <c r="E19" s="7">
        <f>MAX(E2:E15)</f>
        <v>2004</v>
      </c>
      <c r="F19" s="7">
        <f>MAX(F2:F15)</f>
        <v>93001.627999999997</v>
      </c>
      <c r="G19" t="s">
        <v>29</v>
      </c>
      <c r="H19">
        <f>G2+H18</f>
        <v>1.288626489498079</v>
      </c>
      <c r="K19" t="s">
        <v>29</v>
      </c>
      <c r="L19">
        <f>K2+L18</f>
        <v>1.2972796826475661</v>
      </c>
      <c r="O19" t="s">
        <v>29</v>
      </c>
      <c r="P19">
        <f>O2+P18</f>
        <v>1.2957794132355722</v>
      </c>
      <c r="S19" t="s">
        <v>29</v>
      </c>
      <c r="T19">
        <f>S2+T18</f>
        <v>1.2963813869502367</v>
      </c>
      <c r="W19" t="s">
        <v>29</v>
      </c>
      <c r="X19">
        <f>W2+X18</f>
        <v>1.2920359535881953</v>
      </c>
      <c r="AA19" t="s">
        <v>29</v>
      </c>
      <c r="AB19">
        <f>AA2+AB18</f>
        <v>1.290350373424733</v>
      </c>
      <c r="AE19" t="s">
        <v>29</v>
      </c>
      <c r="AF19">
        <f>AE2+AF18</f>
        <v>1.2866705736762678</v>
      </c>
      <c r="AI19" t="s">
        <v>29</v>
      </c>
      <c r="AJ19">
        <f>AI2+AJ18</f>
        <v>1.2893323631766087</v>
      </c>
      <c r="AM19" t="s">
        <v>29</v>
      </c>
      <c r="AN19">
        <f>AM2+AN18</f>
        <v>1.2889584683803805</v>
      </c>
      <c r="AQ19" t="s">
        <v>29</v>
      </c>
      <c r="AR19">
        <f>AQ2+AR18</f>
        <v>1.2919225554363574</v>
      </c>
      <c r="AU19" t="s">
        <v>29</v>
      </c>
      <c r="AV19">
        <f>AU2+AV18</f>
        <v>1.2966388630685797</v>
      </c>
      <c r="AY19" t="s">
        <v>29</v>
      </c>
      <c r="AZ19">
        <f>AY2+AZ18</f>
        <v>1.2882512380103648</v>
      </c>
      <c r="BC19" t="s">
        <v>29</v>
      </c>
      <c r="BD19">
        <f>BC2+BD18</f>
        <v>1.2822464147057293</v>
      </c>
      <c r="BG19" t="s">
        <v>29</v>
      </c>
      <c r="BH19">
        <f>BG2+BH18</f>
        <v>1.279207005657309</v>
      </c>
    </row>
    <row r="20" spans="1:60" x14ac:dyDescent="0.25">
      <c r="A20" t="s">
        <v>40</v>
      </c>
      <c r="B20" s="7">
        <f>ABS(B19-B18)</f>
        <v>1.9991539228260163E-2</v>
      </c>
      <c r="C20" s="7">
        <f>ABS(C19-C18)</f>
        <v>4.3501956352373639E-2</v>
      </c>
      <c r="D20" s="7">
        <f>ABS(D19-D18)</f>
        <v>137.63982687161001</v>
      </c>
      <c r="E20" s="7">
        <f>ABS(E19-E18)</f>
        <v>52</v>
      </c>
      <c r="F20" s="7">
        <f>ABS(F19-F18)</f>
        <v>93001.455999999991</v>
      </c>
      <c r="G20" t="s">
        <v>30</v>
      </c>
      <c r="H20">
        <f>G2-H18</f>
        <v>1.2478190342874009</v>
      </c>
      <c r="K20" t="s">
        <v>30</v>
      </c>
      <c r="L20">
        <f>K2-L18</f>
        <v>1.2511468626385547</v>
      </c>
      <c r="O20" t="s">
        <v>30</v>
      </c>
      <c r="P20">
        <f>O2-P18</f>
        <v>1.250506668094695</v>
      </c>
      <c r="S20" t="s">
        <v>30</v>
      </c>
      <c r="T20">
        <f>S2-T18</f>
        <v>1.2524764681869283</v>
      </c>
      <c r="W20" t="s">
        <v>30</v>
      </c>
      <c r="X20">
        <f>W2-X18</f>
        <v>1.2479904578171008</v>
      </c>
      <c r="AA20" t="s">
        <v>30</v>
      </c>
      <c r="AB20">
        <f>AA2-AB18</f>
        <v>1.2467849707308778</v>
      </c>
      <c r="AE20" t="s">
        <v>30</v>
      </c>
      <c r="AF20">
        <f>AE2-AF18</f>
        <v>1.2449459011125148</v>
      </c>
      <c r="AI20" t="s">
        <v>30</v>
      </c>
      <c r="AJ20">
        <f>AI2-AJ18</f>
        <v>1.2464430659994572</v>
      </c>
      <c r="AM20" t="s">
        <v>30</v>
      </c>
      <c r="AN20">
        <f>AM2-AN18</f>
        <v>1.2464164643475828</v>
      </c>
      <c r="AQ20" t="s">
        <v>30</v>
      </c>
      <c r="AR20">
        <f>AQ2-AR18</f>
        <v>1.2538465037598625</v>
      </c>
      <c r="AU20" t="s">
        <v>30</v>
      </c>
      <c r="AV20">
        <f>AU2-AV18</f>
        <v>1.2643065335136339</v>
      </c>
      <c r="AY20" t="s">
        <v>30</v>
      </c>
      <c r="AZ20">
        <f>AY2-AZ18</f>
        <v>1.2433675651251981</v>
      </c>
      <c r="BC20" t="s">
        <v>30</v>
      </c>
      <c r="BD20">
        <f>BC2-BD18</f>
        <v>1.2378552096193494</v>
      </c>
      <c r="BG20" t="s">
        <v>30</v>
      </c>
      <c r="BH20">
        <f>BG2-BH18</f>
        <v>1.2354502051463785</v>
      </c>
    </row>
    <row r="21" spans="1:60" x14ac:dyDescent="0.25">
      <c r="A21" t="s">
        <v>41</v>
      </c>
      <c r="B21" s="7">
        <f>COUNT(B2:B15)</f>
        <v>14</v>
      </c>
      <c r="G21" t="s">
        <v>21</v>
      </c>
      <c r="H21" s="14">
        <f>LN(G2)</f>
        <v>0.23761652031129382</v>
      </c>
      <c r="K21" t="s">
        <v>21</v>
      </c>
      <c r="L21" s="14">
        <f>LN(K2)</f>
        <v>0.24232894709793867</v>
      </c>
      <c r="O21" t="s">
        <v>21</v>
      </c>
      <c r="P21" s="14">
        <f>LN(O2)</f>
        <v>0.24148867827860981</v>
      </c>
      <c r="S21" t="s">
        <v>21</v>
      </c>
      <c r="T21" s="14">
        <f>LN(S2)</f>
        <v>0.24249817832703696</v>
      </c>
      <c r="W21" t="s">
        <v>21</v>
      </c>
      <c r="X21" s="14">
        <f>LN(W2)</f>
        <v>0.23902729860750058</v>
      </c>
      <c r="AA21" t="s">
        <v>21</v>
      </c>
      <c r="AB21" s="14">
        <f>LN(AA2)</f>
        <v>0.23788844674445286</v>
      </c>
      <c r="AE21" t="s">
        <v>21</v>
      </c>
      <c r="AF21" s="14">
        <f>LN(AE2)</f>
        <v>0.2357108409966002</v>
      </c>
      <c r="AI21" t="s">
        <v>21</v>
      </c>
      <c r="AJ21" s="14">
        <f>LN(AI2)</f>
        <v>0.2373522989299594</v>
      </c>
      <c r="AM21" t="s">
        <v>21</v>
      </c>
      <c r="AN21" s="14">
        <f>LN(AM2)</f>
        <v>0.23719434800350142</v>
      </c>
      <c r="AQ21" t="s">
        <v>21</v>
      </c>
      <c r="AR21" s="14">
        <f>LN(AQ2)</f>
        <v>0.24128560815405078</v>
      </c>
      <c r="AU21" t="s">
        <v>21</v>
      </c>
      <c r="AV21" s="14">
        <f>LN(AU2)</f>
        <v>0.24722930529863849</v>
      </c>
      <c r="AY21" t="s">
        <v>21</v>
      </c>
      <c r="AZ21" s="14">
        <f>LN(AY2)</f>
        <v>0.23571176070372518</v>
      </c>
      <c r="BC21" t="s">
        <v>21</v>
      </c>
      <c r="BD21" s="14">
        <f>LN(BC2)</f>
        <v>0.23115204726339691</v>
      </c>
      <c r="BG21" t="s">
        <v>21</v>
      </c>
      <c r="BH21" s="14">
        <f>LN(BG2)</f>
        <v>0.22898931581117765</v>
      </c>
    </row>
    <row r="22" spans="1:60" x14ac:dyDescent="0.25">
      <c r="G22" t="s">
        <v>31</v>
      </c>
      <c r="H22" s="14">
        <f>LN(H19)</f>
        <v>0.25357691431546181</v>
      </c>
      <c r="K22" t="s">
        <v>31</v>
      </c>
      <c r="L22" s="14">
        <f>LN(L19)</f>
        <v>0.26026952021231736</v>
      </c>
      <c r="O22" t="s">
        <v>31</v>
      </c>
      <c r="P22" s="14">
        <f>LN(P19)</f>
        <v>0.25911237760667588</v>
      </c>
      <c r="S22" t="s">
        <v>31</v>
      </c>
      <c r="T22" s="14">
        <f>LN(T19)</f>
        <v>0.2595768346923959</v>
      </c>
      <c r="W22" t="s">
        <v>31</v>
      </c>
      <c r="X22" s="14">
        <f>LN(X19)</f>
        <v>0.25621923282786291</v>
      </c>
      <c r="AA22" t="s">
        <v>31</v>
      </c>
      <c r="AB22" s="14">
        <f>LN(AB19)</f>
        <v>0.25491378880098853</v>
      </c>
      <c r="AE22" t="s">
        <v>31</v>
      </c>
      <c r="AF22" s="14">
        <f>LN(AF19)</f>
        <v>0.25205793133997895</v>
      </c>
      <c r="AI22" t="s">
        <v>31</v>
      </c>
      <c r="AJ22" s="14">
        <f>LN(AJ19)</f>
        <v>0.25412453647431649</v>
      </c>
      <c r="AM22" t="s">
        <v>31</v>
      </c>
      <c r="AN22" s="14">
        <f>LN(AN19)</f>
        <v>0.2538345034072374</v>
      </c>
      <c r="AQ22" t="s">
        <v>31</v>
      </c>
      <c r="AR22" s="14">
        <f>LN(AR19)</f>
        <v>0.25613146195111336</v>
      </c>
      <c r="AU22" t="s">
        <v>31</v>
      </c>
      <c r="AV22" s="14">
        <f>LN(AV19)</f>
        <v>0.25977542636879125</v>
      </c>
      <c r="AY22" t="s">
        <v>31</v>
      </c>
      <c r="AZ22" s="14">
        <f>LN(AZ19)</f>
        <v>0.25328566922737644</v>
      </c>
      <c r="BC22" t="s">
        <v>31</v>
      </c>
      <c r="BD22" s="14">
        <f>LN(BD19)</f>
        <v>0.24861355118719547</v>
      </c>
      <c r="BG22" t="s">
        <v>31</v>
      </c>
      <c r="BH22" s="14">
        <f>LN(BH19)</f>
        <v>0.24624035911525405</v>
      </c>
    </row>
    <row r="23" spans="1:60" x14ac:dyDescent="0.25">
      <c r="G23" t="s">
        <v>32</v>
      </c>
      <c r="H23" s="14">
        <f>LN(H20)</f>
        <v>0.22139725485565268</v>
      </c>
      <c r="K23" t="s">
        <v>32</v>
      </c>
      <c r="L23" s="14">
        <f>LN(L20)</f>
        <v>0.22406062078826883</v>
      </c>
      <c r="O23" t="s">
        <v>32</v>
      </c>
      <c r="P23" s="14">
        <f>LN(P20)</f>
        <v>0.22354880366413868</v>
      </c>
      <c r="S23" t="s">
        <v>32</v>
      </c>
      <c r="T23" s="14">
        <f>LN(T20)</f>
        <v>0.22512276592568051</v>
      </c>
      <c r="W23" t="s">
        <v>32</v>
      </c>
      <c r="X23" s="14">
        <f>LN(X20)</f>
        <v>0.22153462393811812</v>
      </c>
      <c r="AA23" t="s">
        <v>32</v>
      </c>
      <c r="AB23" s="14">
        <f>LN(AB20)</f>
        <v>0.22056821456415179</v>
      </c>
      <c r="AE23" t="s">
        <v>32</v>
      </c>
      <c r="AF23" s="14">
        <f>LN(AF20)</f>
        <v>0.21909207605089054</v>
      </c>
      <c r="AI23" t="s">
        <v>32</v>
      </c>
      <c r="AJ23" s="14">
        <f>LN(AJ20)</f>
        <v>0.22029394784764864</v>
      </c>
      <c r="AM23" t="s">
        <v>32</v>
      </c>
      <c r="AN23" s="14">
        <f>LN(AN20)</f>
        <v>0.22027260556858994</v>
      </c>
      <c r="AQ23" t="s">
        <v>32</v>
      </c>
      <c r="AR23" s="14">
        <f>LN(AR20)</f>
        <v>0.22621602942342395</v>
      </c>
      <c r="AU23" t="s">
        <v>32</v>
      </c>
      <c r="AV23" s="14">
        <f>LN(AV20)</f>
        <v>0.23452377701486732</v>
      </c>
      <c r="AY23" t="s">
        <v>32</v>
      </c>
      <c r="AZ23" s="14">
        <f>LN(AZ20)</f>
        <v>0.21782347688088571</v>
      </c>
      <c r="BC23" t="s">
        <v>32</v>
      </c>
      <c r="BD23" s="14">
        <f>LN(BD20)</f>
        <v>0.21338021234940302</v>
      </c>
      <c r="BG23" t="s">
        <v>32</v>
      </c>
      <c r="BH23" s="14">
        <f>LN(BH20)</f>
        <v>0.21143544223195912</v>
      </c>
    </row>
    <row r="24" spans="1:60" x14ac:dyDescent="0.25">
      <c r="G24" t="s">
        <v>33</v>
      </c>
      <c r="H24" s="14">
        <f>H22-H21</f>
        <v>1.5960394004167988E-2</v>
      </c>
      <c r="K24" t="s">
        <v>33</v>
      </c>
      <c r="L24" s="14">
        <f>L22-L21</f>
        <v>1.7940573114378688E-2</v>
      </c>
      <c r="O24" t="s">
        <v>33</v>
      </c>
      <c r="P24" s="14">
        <f>P22-P21</f>
        <v>1.7623699328066067E-2</v>
      </c>
      <c r="S24" t="s">
        <v>33</v>
      </c>
      <c r="T24" s="14">
        <f>T22-T21</f>
        <v>1.7078656365358935E-2</v>
      </c>
      <c r="W24" t="s">
        <v>33</v>
      </c>
      <c r="X24" s="14">
        <f>X22-X21</f>
        <v>1.7191934220362332E-2</v>
      </c>
      <c r="AA24" t="s">
        <v>33</v>
      </c>
      <c r="AB24" s="14">
        <f>AB22-AB21</f>
        <v>1.7025342056535664E-2</v>
      </c>
      <c r="AE24" t="s">
        <v>33</v>
      </c>
      <c r="AF24" s="14">
        <f>AF22-AF21</f>
        <v>1.6347090343378751E-2</v>
      </c>
      <c r="AI24" t="s">
        <v>33</v>
      </c>
      <c r="AJ24" s="14">
        <f>AJ22-AJ21</f>
        <v>1.6772237544357083E-2</v>
      </c>
      <c r="AM24" t="s">
        <v>33</v>
      </c>
      <c r="AN24" s="14">
        <f>AN22-AN21</f>
        <v>1.6640155403735979E-2</v>
      </c>
      <c r="AQ24" t="s">
        <v>33</v>
      </c>
      <c r="AR24" s="14">
        <f>AR22-AR21</f>
        <v>1.4845853797062575E-2</v>
      </c>
      <c r="AU24" t="s">
        <v>33</v>
      </c>
      <c r="AV24" s="14">
        <f>AV22-AV21</f>
        <v>1.2546121070152766E-2</v>
      </c>
      <c r="AY24" t="s">
        <v>33</v>
      </c>
      <c r="AZ24" s="14">
        <f>AZ22-AZ21</f>
        <v>1.757390852365126E-2</v>
      </c>
      <c r="BC24" t="s">
        <v>33</v>
      </c>
      <c r="BD24" s="14">
        <f>BD22-BD21</f>
        <v>1.7461503923798555E-2</v>
      </c>
      <c r="BG24" t="s">
        <v>33</v>
      </c>
      <c r="BH24" s="14">
        <f>BH22-BH21</f>
        <v>1.7251043304076397E-2</v>
      </c>
    </row>
    <row r="25" spans="1:60" x14ac:dyDescent="0.25">
      <c r="G25" t="s">
        <v>34</v>
      </c>
      <c r="H25" s="14">
        <f>H21-H23</f>
        <v>1.6219265455641146E-2</v>
      </c>
      <c r="K25" t="s">
        <v>34</v>
      </c>
      <c r="L25" s="14">
        <f>L21-L23</f>
        <v>1.8268326309669847E-2</v>
      </c>
      <c r="O25" t="s">
        <v>34</v>
      </c>
      <c r="P25" s="14">
        <f>P21-P23</f>
        <v>1.7939874614471135E-2</v>
      </c>
      <c r="S25" t="s">
        <v>34</v>
      </c>
      <c r="T25" s="14">
        <f>T21-T23</f>
        <v>1.7375412401356455E-2</v>
      </c>
      <c r="W25" t="s">
        <v>34</v>
      </c>
      <c r="X25" s="14">
        <f>X21-X23</f>
        <v>1.7492674669382452E-2</v>
      </c>
      <c r="AA25" t="s">
        <v>34</v>
      </c>
      <c r="AB25" s="14">
        <f>AB21-AB23</f>
        <v>1.7320232180301071E-2</v>
      </c>
      <c r="AE25" t="s">
        <v>34</v>
      </c>
      <c r="AF25" s="14">
        <f>AF21-AF23</f>
        <v>1.6618764945709658E-2</v>
      </c>
      <c r="AI25" t="s">
        <v>34</v>
      </c>
      <c r="AJ25" s="14">
        <f>AJ21-AJ23</f>
        <v>1.7058351082310769E-2</v>
      </c>
      <c r="AM25" t="s">
        <v>34</v>
      </c>
      <c r="AN25" s="14">
        <f>AN21-AN23</f>
        <v>1.6921742434911485E-2</v>
      </c>
      <c r="AQ25" t="s">
        <v>34</v>
      </c>
      <c r="AR25" s="14">
        <f>AR21-AR23</f>
        <v>1.5069578730626837E-2</v>
      </c>
      <c r="AU25" t="s">
        <v>34</v>
      </c>
      <c r="AV25" s="14">
        <f>AV21-AV23</f>
        <v>1.2705528283771167E-2</v>
      </c>
      <c r="AY25" t="s">
        <v>34</v>
      </c>
      <c r="AZ25" s="14">
        <f>AZ21-AZ23</f>
        <v>1.7888283822839468E-2</v>
      </c>
      <c r="BC25" t="s">
        <v>34</v>
      </c>
      <c r="BD25" s="14">
        <f>BD21-BD23</f>
        <v>1.7771834913993895E-2</v>
      </c>
      <c r="BG25" t="s">
        <v>34</v>
      </c>
      <c r="BH25" s="14">
        <f>BH21-BH23</f>
        <v>1.7553873579218532E-2</v>
      </c>
    </row>
    <row r="26" spans="1:60" x14ac:dyDescent="0.25">
      <c r="G26" t="s">
        <v>35</v>
      </c>
      <c r="H26" s="15">
        <f>AVERAGE(H24:H25)</f>
        <v>1.6089829729904567E-2</v>
      </c>
      <c r="K26" t="s">
        <v>35</v>
      </c>
      <c r="L26" s="15">
        <f>AVERAGE(L24:L25)</f>
        <v>1.8104449712024268E-2</v>
      </c>
      <c r="O26" t="s">
        <v>35</v>
      </c>
      <c r="P26" s="15">
        <f>AVERAGE(P24:P25)</f>
        <v>1.7781786971268601E-2</v>
      </c>
      <c r="S26" t="s">
        <v>35</v>
      </c>
      <c r="T26" s="15">
        <f>AVERAGE(T24:T25)</f>
        <v>1.7227034383357695E-2</v>
      </c>
      <c r="W26" t="s">
        <v>35</v>
      </c>
      <c r="X26" s="15">
        <f>AVERAGE(X24:X25)</f>
        <v>1.7342304444872392E-2</v>
      </c>
      <c r="AA26" t="s">
        <v>35</v>
      </c>
      <c r="AB26" s="15">
        <f>AVERAGE(AB24:AB25)</f>
        <v>1.7172787118418367E-2</v>
      </c>
      <c r="AE26" t="s">
        <v>35</v>
      </c>
      <c r="AF26" s="15">
        <f>AVERAGE(AF24:AF25)</f>
        <v>1.6482927644544204E-2</v>
      </c>
      <c r="AI26" t="s">
        <v>35</v>
      </c>
      <c r="AJ26" s="15">
        <f>AVERAGE(AJ24:AJ25)</f>
        <v>1.6915294313333926E-2</v>
      </c>
      <c r="AM26" t="s">
        <v>35</v>
      </c>
      <c r="AN26" s="15">
        <f>AVERAGE(AN24:AN25)</f>
        <v>1.6780948919323732E-2</v>
      </c>
      <c r="AQ26" t="s">
        <v>35</v>
      </c>
      <c r="AR26" s="15">
        <f>AVERAGE(AR24:AR25)</f>
        <v>1.4957716263844706E-2</v>
      </c>
      <c r="AU26" t="s">
        <v>35</v>
      </c>
      <c r="AV26" s="15">
        <f>AVERAGE(AV24:AV25)</f>
        <v>1.2625824676961966E-2</v>
      </c>
      <c r="AY26" t="s">
        <v>35</v>
      </c>
      <c r="AZ26" s="15">
        <f>AVERAGE(AZ24:AZ25)</f>
        <v>1.7731096173245364E-2</v>
      </c>
      <c r="BC26" t="s">
        <v>35</v>
      </c>
      <c r="BD26" s="15">
        <f>AVERAGE(BD24:BD25)</f>
        <v>1.7616669418896225E-2</v>
      </c>
      <c r="BG26" t="s">
        <v>35</v>
      </c>
      <c r="BH26" s="15">
        <f>AVERAGE(BH24:BH25)</f>
        <v>1.7402458441647464E-2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6"/>
  <sheetViews>
    <sheetView workbookViewId="0">
      <selection activeCell="F1" sqref="F1"/>
    </sheetView>
  </sheetViews>
  <sheetFormatPr defaultColWidth="11.42578125" defaultRowHeight="15" x14ac:dyDescent="0.25"/>
  <sheetData>
    <row r="1" spans="1:44" ht="17.25" thickTop="1" thickBot="1" x14ac:dyDescent="0.3">
      <c r="B1" s="7" t="s">
        <v>14</v>
      </c>
      <c r="C1" s="7" t="s">
        <v>15</v>
      </c>
      <c r="D1" s="7" t="s">
        <v>16</v>
      </c>
      <c r="E1" s="16" t="s">
        <v>3</v>
      </c>
      <c r="F1" s="16" t="s">
        <v>2</v>
      </c>
      <c r="G1" s="9">
        <f>LN(G2)</f>
        <v>0.29623754332821073</v>
      </c>
      <c r="H1" s="10">
        <f>G4</f>
        <v>0.90464754089950705</v>
      </c>
      <c r="I1" s="3" t="s">
        <v>3</v>
      </c>
      <c r="J1" s="3" t="s">
        <v>2</v>
      </c>
      <c r="K1" s="11">
        <f>LN(K2)</f>
        <v>0.30149722010788227</v>
      </c>
      <c r="L1" s="12">
        <f>K4</f>
        <v>0.88028226401516052</v>
      </c>
      <c r="M1" s="3" t="s">
        <v>3</v>
      </c>
      <c r="N1" s="3" t="s">
        <v>2</v>
      </c>
      <c r="O1" s="11">
        <f>LN(O2)</f>
        <v>0.31270918689078697</v>
      </c>
      <c r="P1" s="12">
        <f>O4</f>
        <v>0.90456661141696426</v>
      </c>
      <c r="Q1" s="3" t="s">
        <v>3</v>
      </c>
      <c r="R1" s="3" t="s">
        <v>2</v>
      </c>
      <c r="S1" s="11">
        <f>LN(S2)</f>
        <v>0.30417265801500876</v>
      </c>
      <c r="T1" s="12">
        <f>S4</f>
        <v>0.89727271291977773</v>
      </c>
      <c r="U1" s="3" t="s">
        <v>3</v>
      </c>
      <c r="V1" s="3" t="s">
        <v>2</v>
      </c>
      <c r="W1" s="11">
        <f>LN(W2)</f>
        <v>0.29208369033058179</v>
      </c>
      <c r="X1" s="12">
        <f>W4</f>
        <v>0.9200077651226144</v>
      </c>
      <c r="Y1" s="3" t="s">
        <v>3</v>
      </c>
      <c r="Z1" s="3" t="s">
        <v>2</v>
      </c>
      <c r="AA1" s="11">
        <f>LN(AA2)</f>
        <v>0.30168077908896151</v>
      </c>
      <c r="AB1" s="12">
        <f>AA4</f>
        <v>0.9648192669664678</v>
      </c>
      <c r="AC1" s="3" t="s">
        <v>3</v>
      </c>
      <c r="AD1" s="3" t="s">
        <v>2</v>
      </c>
      <c r="AE1" s="11">
        <f>LN(AE2)</f>
        <v>0.29549099419686076</v>
      </c>
      <c r="AF1" s="12">
        <f>AE4</f>
        <v>0.89788174542974697</v>
      </c>
      <c r="AG1" s="3" t="s">
        <v>3</v>
      </c>
      <c r="AH1" s="3" t="s">
        <v>2</v>
      </c>
      <c r="AI1" s="11">
        <f>LN(AI2)</f>
        <v>0.28981429568523154</v>
      </c>
      <c r="AJ1" s="12">
        <f>AI4</f>
        <v>0.89206952500484693</v>
      </c>
      <c r="AK1" s="3" t="s">
        <v>3</v>
      </c>
      <c r="AL1" s="3" t="s">
        <v>2</v>
      </c>
      <c r="AM1" s="11">
        <f>LN(AM2)</f>
        <v>0.28657736334567691</v>
      </c>
      <c r="AN1" s="12">
        <f>AM4</f>
        <v>0.89068191030040489</v>
      </c>
      <c r="AO1" s="3" t="s">
        <v>3</v>
      </c>
      <c r="AP1" s="3" t="s">
        <v>2</v>
      </c>
      <c r="AQ1" s="11">
        <f>LN(AQ2)</f>
        <v>0.28395390673615883</v>
      </c>
      <c r="AR1" s="12">
        <f>AQ4</f>
        <v>0.88883828882691085</v>
      </c>
    </row>
    <row r="2" spans="1:44" ht="15.75" thickTop="1" x14ac:dyDescent="0.25">
      <c r="B2">
        <v>0.30149722010788227</v>
      </c>
      <c r="C2" s="13">
        <v>0.88028226401516052</v>
      </c>
      <c r="D2">
        <v>44.117887300840849</v>
      </c>
      <c r="E2" s="3">
        <v>1971</v>
      </c>
      <c r="F2" s="3">
        <v>2.746</v>
      </c>
      <c r="G2">
        <f t="array" ref="G2:H6">LOGEST(F2:F10,E2:E10,TRUE, TRUE)</f>
        <v>1.3447895646828867</v>
      </c>
      <c r="H2">
        <v>5.4951260586782428E-254</v>
      </c>
      <c r="I2" s="3">
        <v>1973</v>
      </c>
      <c r="J2" s="3">
        <v>10.727</v>
      </c>
      <c r="K2">
        <f t="array" ref="K2:L6">LOGEST(J2:J9,I2:I9,TRUE, TRUE)</f>
        <v>1.3518813570485539</v>
      </c>
      <c r="L2">
        <v>1.4969103793430002E-258</v>
      </c>
      <c r="M2" s="3">
        <v>1971</v>
      </c>
      <c r="N2" s="3">
        <v>2.746</v>
      </c>
      <c r="O2">
        <f t="array" ref="O2:P6">LOGEST(N2:N9,M2:M9,TRUE, TRUE)</f>
        <v>1.3671238956608425</v>
      </c>
      <c r="P2">
        <v>2.733736339696819E-268</v>
      </c>
      <c r="Q2" s="3">
        <v>1971</v>
      </c>
      <c r="R2" s="3">
        <v>2.746</v>
      </c>
      <c r="S2">
        <f t="array" ref="S2:T6">LOGEST(R2:R9,Q2:Q9,TRUE, TRUE)</f>
        <v>1.3555030743566823</v>
      </c>
      <c r="T2">
        <v>6.9937261141428875E-261</v>
      </c>
      <c r="U2" s="3">
        <v>1971</v>
      </c>
      <c r="V2" s="3">
        <v>2.746</v>
      </c>
      <c r="W2">
        <f t="array" ref="W2:X6">LOGEST(V2:V9,U2:U9,TRUE, TRUE)</f>
        <v>1.3392150923032404</v>
      </c>
      <c r="X2">
        <v>2.6012488963922113E-250</v>
      </c>
      <c r="Y2" s="3">
        <v>1971</v>
      </c>
      <c r="Z2" s="3">
        <v>2.746</v>
      </c>
      <c r="AA2">
        <f t="array" ref="AA2:AB6">LOGEST(Z2:Z9,Y2:Y9,TRUE, TRUE)</f>
        <v>1.3521295297894647</v>
      </c>
      <c r="AB2">
        <v>1.5464671335051969E-258</v>
      </c>
      <c r="AC2" s="3">
        <v>1971</v>
      </c>
      <c r="AD2" s="3">
        <v>2.746</v>
      </c>
      <c r="AE2">
        <f t="array" ref="AE2:AF6">LOGEST(AD2:AD9,AC2:AC9,TRUE, TRUE)</f>
        <v>1.3437859878578384</v>
      </c>
      <c r="AF2">
        <v>2.3955852797937455E-253</v>
      </c>
      <c r="AG2" s="3">
        <v>1971</v>
      </c>
      <c r="AH2" s="3">
        <v>2.746</v>
      </c>
      <c r="AI2">
        <f t="array" ref="AI2:AJ6">LOGEST(AH2:AH9,AG2:AG9,TRUE, TRUE)</f>
        <v>1.3361793307172252</v>
      </c>
      <c r="AJ2">
        <v>1.7910311224282446E-248</v>
      </c>
      <c r="AK2" s="3">
        <v>1971</v>
      </c>
      <c r="AL2" s="3">
        <v>2.746</v>
      </c>
      <c r="AM2">
        <f t="array" ref="AM2:AN6">LOGEST(AL2:AL9,AK2:AK9,TRUE, TRUE)</f>
        <v>1.3318612011471573</v>
      </c>
      <c r="AN2">
        <v>1.0850456519563094E-245</v>
      </c>
      <c r="AO2" s="3">
        <v>1971</v>
      </c>
      <c r="AP2" s="3">
        <v>2.746</v>
      </c>
      <c r="AQ2">
        <f t="array" ref="AQ2:AR6">LOGEST(AP2:AP9,AO2:AO9,TRUE, TRUE)</f>
        <v>1.3283717003543876</v>
      </c>
      <c r="AR2">
        <v>1.9621734149495321E-243</v>
      </c>
    </row>
    <row r="3" spans="1:44" x14ac:dyDescent="0.25">
      <c r="B3">
        <v>0.31270918689078697</v>
      </c>
      <c r="C3" s="13">
        <v>0.90456661141696426</v>
      </c>
      <c r="D3">
        <v>56.871077817586375</v>
      </c>
      <c r="E3" s="3">
        <v>1973</v>
      </c>
      <c r="F3" s="3">
        <v>10.727</v>
      </c>
      <c r="G3">
        <v>3.635108037686189E-2</v>
      </c>
      <c r="H3">
        <v>72.319959507888484</v>
      </c>
      <c r="I3" s="3">
        <v>1975</v>
      </c>
      <c r="J3" s="3">
        <v>12.497999999999999</v>
      </c>
      <c r="K3">
        <v>4.5391648843385188E-2</v>
      </c>
      <c r="L3">
        <v>90.410382659049333</v>
      </c>
      <c r="M3" s="3">
        <v>1975</v>
      </c>
      <c r="N3" s="3">
        <v>12.497999999999999</v>
      </c>
      <c r="O3">
        <v>4.1466264231343537E-2</v>
      </c>
      <c r="P3">
        <v>82.581598194560215</v>
      </c>
      <c r="Q3" s="3">
        <v>1973</v>
      </c>
      <c r="R3" s="3">
        <v>10.727</v>
      </c>
      <c r="S3">
        <v>4.2017018015506398E-2</v>
      </c>
      <c r="T3">
        <v>83.668032312160278</v>
      </c>
      <c r="U3" s="3">
        <v>1973</v>
      </c>
      <c r="V3" s="3">
        <v>10.727</v>
      </c>
      <c r="W3">
        <v>3.5160889287792083E-2</v>
      </c>
      <c r="X3">
        <v>69.967396732250734</v>
      </c>
      <c r="Y3" s="3">
        <v>1973</v>
      </c>
      <c r="Z3" s="3">
        <v>10.727</v>
      </c>
      <c r="AA3">
        <v>2.3518058923626749E-2</v>
      </c>
      <c r="AB3">
        <v>46.781448813591965</v>
      </c>
      <c r="AC3" s="3">
        <v>1973</v>
      </c>
      <c r="AD3" s="3">
        <v>10.727</v>
      </c>
      <c r="AE3">
        <v>4.0682791464712015E-2</v>
      </c>
      <c r="AF3">
        <v>80.889324284712515</v>
      </c>
      <c r="AG3" s="3">
        <v>1973</v>
      </c>
      <c r="AH3" s="3">
        <v>10.727</v>
      </c>
      <c r="AI3">
        <v>4.1154456585683619E-2</v>
      </c>
      <c r="AJ3">
        <v>81.81160377322405</v>
      </c>
      <c r="AK3" s="3">
        <v>1973</v>
      </c>
      <c r="AL3" s="3">
        <v>10.727</v>
      </c>
      <c r="AM3">
        <v>4.0987455526805154E-2</v>
      </c>
      <c r="AN3">
        <v>81.474458509475909</v>
      </c>
      <c r="AO3" s="3">
        <v>1973</v>
      </c>
      <c r="AP3" s="3">
        <v>10.727</v>
      </c>
      <c r="AQ3">
        <v>4.0995714264339476E-2</v>
      </c>
      <c r="AR3">
        <v>81.485710018602688</v>
      </c>
    </row>
    <row r="4" spans="1:44" ht="15.75" thickBot="1" x14ac:dyDescent="0.3">
      <c r="B4">
        <v>0.30417265801500876</v>
      </c>
      <c r="C4" s="13">
        <v>0.89727271291977773</v>
      </c>
      <c r="D4">
        <v>52.407071485441385</v>
      </c>
      <c r="E4" s="3">
        <v>1975</v>
      </c>
      <c r="F4" s="3">
        <v>12.497999999999999</v>
      </c>
      <c r="G4">
        <v>0.90464754089950705</v>
      </c>
      <c r="H4">
        <v>1.3995034807823843</v>
      </c>
      <c r="I4" s="3">
        <v>1986</v>
      </c>
      <c r="J4" s="3">
        <v>36.613999999999997</v>
      </c>
      <c r="K4">
        <v>0.88028226401516052</v>
      </c>
      <c r="L4">
        <v>1.5051284869741026</v>
      </c>
      <c r="M4" s="3">
        <v>1986</v>
      </c>
      <c r="N4" s="3">
        <v>36.613999999999997</v>
      </c>
      <c r="O4">
        <v>0.90456661141696426</v>
      </c>
      <c r="P4">
        <v>1.423205311836504</v>
      </c>
      <c r="Q4" s="3">
        <v>1986</v>
      </c>
      <c r="R4" s="3">
        <v>36.613999999999997</v>
      </c>
      <c r="S4">
        <v>0.89727271291977773</v>
      </c>
      <c r="T4">
        <v>1.4840396487752434</v>
      </c>
      <c r="U4" s="3">
        <v>1975</v>
      </c>
      <c r="V4" s="3">
        <v>12.497999999999999</v>
      </c>
      <c r="W4">
        <v>0.9200077651226144</v>
      </c>
      <c r="X4">
        <v>1.3475729052800298</v>
      </c>
      <c r="Y4" s="3">
        <v>1975</v>
      </c>
      <c r="Z4" s="3">
        <v>12.497999999999999</v>
      </c>
      <c r="AA4">
        <v>0.9648192669664678</v>
      </c>
      <c r="AB4">
        <v>0.90318991830480944</v>
      </c>
      <c r="AC4" s="3">
        <v>1975</v>
      </c>
      <c r="AD4" s="3">
        <v>12.497999999999999</v>
      </c>
      <c r="AE4">
        <v>0.89788174542974697</v>
      </c>
      <c r="AF4">
        <v>1.511024816049636</v>
      </c>
      <c r="AG4" s="3">
        <v>1975</v>
      </c>
      <c r="AH4" s="3">
        <v>12.497999999999999</v>
      </c>
      <c r="AI4">
        <v>0.89206952500484693</v>
      </c>
      <c r="AJ4">
        <v>1.4866246403325889</v>
      </c>
      <c r="AK4" s="3">
        <v>1975</v>
      </c>
      <c r="AL4" s="3">
        <v>12.497999999999999</v>
      </c>
      <c r="AM4">
        <v>0.89068191030040489</v>
      </c>
      <c r="AN4">
        <v>1.4638318420233984</v>
      </c>
      <c r="AO4" s="3">
        <v>1975</v>
      </c>
      <c r="AP4" s="3">
        <v>12.497999999999999</v>
      </c>
      <c r="AQ4">
        <v>0.88883828882691085</v>
      </c>
      <c r="AR4">
        <v>1.4458619444651153</v>
      </c>
    </row>
    <row r="5" spans="1:44" ht="17.25" thickTop="1" thickBot="1" x14ac:dyDescent="0.3">
      <c r="B5">
        <v>0.29208369033058179</v>
      </c>
      <c r="C5" s="13">
        <v>0.9200077651226144</v>
      </c>
      <c r="D5">
        <v>69.007280509126545</v>
      </c>
      <c r="E5" s="3">
        <v>1986</v>
      </c>
      <c r="F5" s="3">
        <v>36.613999999999997</v>
      </c>
      <c r="G5">
        <v>66.411845546873892</v>
      </c>
      <c r="H5">
        <v>7</v>
      </c>
      <c r="I5" s="3">
        <v>1992</v>
      </c>
      <c r="J5" s="3">
        <v>64.075000000000003</v>
      </c>
      <c r="K5" s="10">
        <v>44.117887300840849</v>
      </c>
      <c r="L5">
        <v>6</v>
      </c>
      <c r="M5" s="3">
        <v>1992</v>
      </c>
      <c r="N5" s="3">
        <v>64.075000000000003</v>
      </c>
      <c r="O5" s="10">
        <v>56.871077817586375</v>
      </c>
      <c r="P5">
        <v>6</v>
      </c>
      <c r="Q5" s="3">
        <v>1992</v>
      </c>
      <c r="R5" s="3">
        <v>64.075000000000003</v>
      </c>
      <c r="S5" s="10">
        <v>52.407071485441385</v>
      </c>
      <c r="T5">
        <v>6</v>
      </c>
      <c r="U5" s="3">
        <v>1992</v>
      </c>
      <c r="V5" s="3">
        <v>64.075000000000003</v>
      </c>
      <c r="W5" s="10">
        <v>69.007280509126545</v>
      </c>
      <c r="X5">
        <v>6</v>
      </c>
      <c r="Y5" s="3">
        <v>1986</v>
      </c>
      <c r="Z5" s="3">
        <v>36.613999999999997</v>
      </c>
      <c r="AA5" s="10">
        <v>164.54789603960594</v>
      </c>
      <c r="AB5">
        <v>6</v>
      </c>
      <c r="AC5" s="3">
        <v>1986</v>
      </c>
      <c r="AD5" s="3">
        <v>36.613999999999997</v>
      </c>
      <c r="AE5" s="10">
        <v>52.755410824929967</v>
      </c>
      <c r="AF5">
        <v>6</v>
      </c>
      <c r="AG5" s="3">
        <v>1986</v>
      </c>
      <c r="AH5" s="3">
        <v>36.613999999999997</v>
      </c>
      <c r="AI5" s="10">
        <v>49.591342484775033</v>
      </c>
      <c r="AJ5">
        <v>6</v>
      </c>
      <c r="AK5" s="3">
        <v>1986</v>
      </c>
      <c r="AL5" s="3">
        <v>36.613999999999997</v>
      </c>
      <c r="AM5" s="10">
        <v>48.885701135904725</v>
      </c>
      <c r="AN5">
        <v>6</v>
      </c>
      <c r="AO5" s="3">
        <v>1986</v>
      </c>
      <c r="AP5" s="3">
        <v>36.613999999999997</v>
      </c>
      <c r="AQ5" s="10">
        <v>47.975419563822967</v>
      </c>
      <c r="AR5">
        <v>6</v>
      </c>
    </row>
    <row r="6" spans="1:44" ht="15.75" thickTop="1" x14ac:dyDescent="0.25">
      <c r="B6">
        <v>0.30168077908896151</v>
      </c>
      <c r="C6" s="13">
        <v>0.9648192669664678</v>
      </c>
      <c r="D6">
        <v>164.54789603960594</v>
      </c>
      <c r="E6" s="3">
        <v>1992</v>
      </c>
      <c r="F6" s="3">
        <v>64.075000000000003</v>
      </c>
      <c r="G6">
        <v>130.07490432321788</v>
      </c>
      <c r="H6">
        <v>13.710269949054066</v>
      </c>
      <c r="I6" s="3">
        <v>1999</v>
      </c>
      <c r="J6" s="3">
        <v>9153.5619999999999</v>
      </c>
      <c r="K6">
        <v>99.945180819192615</v>
      </c>
      <c r="L6">
        <v>13.592470573805706</v>
      </c>
      <c r="M6" s="3">
        <v>1999</v>
      </c>
      <c r="N6" s="3">
        <v>9153.5619999999999</v>
      </c>
      <c r="O6">
        <v>115.19312789662683</v>
      </c>
      <c r="P6">
        <v>12.153080157837845</v>
      </c>
      <c r="Q6" s="3">
        <v>1999</v>
      </c>
      <c r="R6" s="3">
        <v>9153.5619999999999</v>
      </c>
      <c r="S6">
        <v>115.41995484018456</v>
      </c>
      <c r="T6">
        <v>13.214242074821685</v>
      </c>
      <c r="U6" s="3">
        <v>1999</v>
      </c>
      <c r="V6" s="3">
        <v>9153.5619999999999</v>
      </c>
      <c r="W6">
        <v>125.31395977855621</v>
      </c>
      <c r="X6">
        <v>10.895716410269161</v>
      </c>
      <c r="Y6" s="3">
        <v>1999</v>
      </c>
      <c r="Z6" s="3">
        <v>9153.5619999999999</v>
      </c>
      <c r="AA6">
        <v>134.23027998423223</v>
      </c>
      <c r="AB6">
        <v>4.8945121711646902</v>
      </c>
      <c r="AC6" s="3">
        <v>1992</v>
      </c>
      <c r="AD6" s="3">
        <v>64.075000000000003</v>
      </c>
      <c r="AE6">
        <v>120.45094269517411</v>
      </c>
      <c r="AF6">
        <v>13.699175968307019</v>
      </c>
      <c r="AG6" s="3">
        <v>1992</v>
      </c>
      <c r="AH6" s="3">
        <v>64.075000000000003</v>
      </c>
      <c r="AI6">
        <v>109.59948636775448</v>
      </c>
      <c r="AJ6">
        <v>13.260316927463998</v>
      </c>
      <c r="AK6" s="3">
        <v>1992</v>
      </c>
      <c r="AL6" s="3">
        <v>64.075000000000003</v>
      </c>
      <c r="AM6">
        <v>104.75245939984518</v>
      </c>
      <c r="AN6">
        <v>12.856821970329694</v>
      </c>
      <c r="AO6" s="3">
        <v>1992</v>
      </c>
      <c r="AP6" s="3">
        <v>64.075000000000003</v>
      </c>
      <c r="AQ6">
        <v>100.29341878386083</v>
      </c>
      <c r="AR6">
        <v>12.543100574714662</v>
      </c>
    </row>
    <row r="7" spans="1:44" x14ac:dyDescent="0.25">
      <c r="B7">
        <v>0.29549099419686076</v>
      </c>
      <c r="C7" s="13">
        <v>0.89788174542974697</v>
      </c>
      <c r="D7">
        <v>52.755410824929967</v>
      </c>
      <c r="E7" s="3">
        <v>1999</v>
      </c>
      <c r="F7" s="3">
        <v>9153.5619999999999</v>
      </c>
      <c r="G7" t="s">
        <v>17</v>
      </c>
      <c r="H7">
        <f>TINV(0.0455,H5)</f>
        <v>2.428809082234241</v>
      </c>
      <c r="I7" s="3">
        <v>2002</v>
      </c>
      <c r="J7" s="3">
        <v>36614.245999999999</v>
      </c>
      <c r="K7" t="s">
        <v>17</v>
      </c>
      <c r="L7">
        <f>TINV(0.0455,L5)</f>
        <v>2.5165283481216276</v>
      </c>
      <c r="M7" s="3">
        <v>2002</v>
      </c>
      <c r="N7" s="3">
        <v>36614.245999999999</v>
      </c>
      <c r="O7" t="s">
        <v>17</v>
      </c>
      <c r="P7">
        <f>TINV(0.0455,P5)</f>
        <v>2.5165283481216276</v>
      </c>
      <c r="Q7" s="3">
        <v>2002</v>
      </c>
      <c r="R7" s="3">
        <v>36614.245999999999</v>
      </c>
      <c r="S7" t="s">
        <v>17</v>
      </c>
      <c r="T7">
        <f>TINV(0.0455,T5)</f>
        <v>2.5165283481216276</v>
      </c>
      <c r="U7" s="3">
        <v>2002</v>
      </c>
      <c r="V7" s="3">
        <v>36614.245999999999</v>
      </c>
      <c r="W7" t="s">
        <v>17</v>
      </c>
      <c r="X7">
        <f>TINV(0.0455,X5)</f>
        <v>2.5165283481216276</v>
      </c>
      <c r="Y7" s="3">
        <v>2002</v>
      </c>
      <c r="Z7" s="3">
        <v>36614.245999999999</v>
      </c>
      <c r="AA7" t="s">
        <v>17</v>
      </c>
      <c r="AB7">
        <f>TINV(0.0455,AB5)</f>
        <v>2.5165283481216276</v>
      </c>
      <c r="AC7" s="3">
        <v>2002</v>
      </c>
      <c r="AD7" s="3">
        <v>36614.245999999999</v>
      </c>
      <c r="AE7" t="s">
        <v>17</v>
      </c>
      <c r="AF7">
        <f>TINV(0.0455,AF5)</f>
        <v>2.5165283481216276</v>
      </c>
      <c r="AG7" s="3">
        <v>1999</v>
      </c>
      <c r="AH7" s="3">
        <v>9153.5619999999999</v>
      </c>
      <c r="AI7" t="s">
        <v>17</v>
      </c>
      <c r="AJ7">
        <f>TINV(0.0455,AJ5)</f>
        <v>2.5165283481216276</v>
      </c>
      <c r="AK7" s="3">
        <v>1999</v>
      </c>
      <c r="AL7" s="3">
        <v>9153.5619999999999</v>
      </c>
      <c r="AM7" t="s">
        <v>17</v>
      </c>
      <c r="AN7">
        <f>TINV(0.0455,AN5)</f>
        <v>2.5165283481216276</v>
      </c>
      <c r="AO7" s="3">
        <v>1999</v>
      </c>
      <c r="AP7" s="3">
        <v>9153.5619999999999</v>
      </c>
    </row>
    <row r="8" spans="1:44" x14ac:dyDescent="0.25">
      <c r="B8">
        <v>0.28981429568523154</v>
      </c>
      <c r="C8" s="13">
        <v>0.89206952500484693</v>
      </c>
      <c r="D8">
        <v>49.591342484775033</v>
      </c>
      <c r="E8" s="3">
        <v>2002</v>
      </c>
      <c r="F8" s="3">
        <v>36614.245999999999</v>
      </c>
      <c r="G8" t="s">
        <v>18</v>
      </c>
      <c r="H8">
        <f>H7*G3</f>
        <v>8.8289834168349055E-2</v>
      </c>
      <c r="I8" s="3">
        <v>2003</v>
      </c>
      <c r="J8" s="3">
        <v>61023.743999999999</v>
      </c>
      <c r="K8" t="s">
        <v>18</v>
      </c>
      <c r="L8">
        <f>L7*K3</f>
        <v>0.11422937108236111</v>
      </c>
      <c r="M8" s="3">
        <v>2003</v>
      </c>
      <c r="N8" s="3">
        <v>61023.743999999999</v>
      </c>
      <c r="O8" t="s">
        <v>18</v>
      </c>
      <c r="P8">
        <f>P7*O3</f>
        <v>0.10435102942887789</v>
      </c>
      <c r="Q8" s="3">
        <v>2003</v>
      </c>
      <c r="R8" s="3">
        <v>61023.743999999999</v>
      </c>
      <c r="S8" t="s">
        <v>18</v>
      </c>
      <c r="T8">
        <f>T7*S3</f>
        <v>0.10573701693955899</v>
      </c>
      <c r="U8" s="3">
        <v>2003</v>
      </c>
      <c r="V8" s="3">
        <v>61023.743999999999</v>
      </c>
      <c r="W8" t="s">
        <v>18</v>
      </c>
      <c r="X8">
        <f>X7*W3</f>
        <v>8.8483374637894838E-2</v>
      </c>
      <c r="Y8" s="3">
        <v>2003</v>
      </c>
      <c r="Z8" s="3">
        <v>61023.743999999999</v>
      </c>
      <c r="AA8" t="s">
        <v>18</v>
      </c>
      <c r="AB8">
        <f>AB7*AA3</f>
        <v>5.9183861974101526E-2</v>
      </c>
      <c r="AC8" s="3">
        <v>2003</v>
      </c>
      <c r="AD8" s="3">
        <v>61023.743999999999</v>
      </c>
      <c r="AE8" t="s">
        <v>18</v>
      </c>
      <c r="AF8">
        <f>AF7*AE3</f>
        <v>0.10237939800166838</v>
      </c>
      <c r="AG8" s="3">
        <v>2003</v>
      </c>
      <c r="AH8" s="3">
        <v>61023.743999999999</v>
      </c>
      <c r="AI8" t="s">
        <v>18</v>
      </c>
      <c r="AJ8">
        <f>AJ7*AI3</f>
        <v>0.10356635664941363</v>
      </c>
      <c r="AK8" s="3">
        <v>2002</v>
      </c>
      <c r="AL8" s="3">
        <v>36614.245999999999</v>
      </c>
      <c r="AM8" t="s">
        <v>18</v>
      </c>
      <c r="AN8">
        <f>AN7*AM3</f>
        <v>0.10314609375057965</v>
      </c>
      <c r="AO8" s="3">
        <v>2002</v>
      </c>
      <c r="AP8" s="3">
        <v>36614.245999999999</v>
      </c>
    </row>
    <row r="9" spans="1:44" x14ac:dyDescent="0.25">
      <c r="B9">
        <v>0.28657736334567691</v>
      </c>
      <c r="C9" s="13">
        <v>0.89068191030040489</v>
      </c>
      <c r="D9">
        <v>48.885701135904725</v>
      </c>
      <c r="E9" s="3">
        <v>2003</v>
      </c>
      <c r="F9" s="3">
        <v>61023.743999999999</v>
      </c>
      <c r="G9" t="s">
        <v>19</v>
      </c>
      <c r="H9">
        <f>G2+H8</f>
        <v>1.4330793988512358</v>
      </c>
      <c r="I9" s="3">
        <v>2004</v>
      </c>
      <c r="J9" s="3">
        <v>93001.627999999997</v>
      </c>
      <c r="K9" t="s">
        <v>19</v>
      </c>
      <c r="L9">
        <f>K2+L8</f>
        <v>1.4661107281309151</v>
      </c>
      <c r="M9" s="3">
        <v>2004</v>
      </c>
      <c r="N9" s="3">
        <v>93001.627999999997</v>
      </c>
      <c r="O9" t="s">
        <v>19</v>
      </c>
      <c r="P9">
        <f>O2+P8</f>
        <v>1.4714749250897203</v>
      </c>
      <c r="Q9" s="3">
        <v>2004</v>
      </c>
      <c r="R9" s="3">
        <v>93001.627999999997</v>
      </c>
      <c r="S9" t="s">
        <v>19</v>
      </c>
      <c r="T9">
        <f>S2+T8</f>
        <v>1.4612400912962413</v>
      </c>
      <c r="U9" s="3">
        <v>2004</v>
      </c>
      <c r="V9" s="3">
        <v>93001.627999999997</v>
      </c>
      <c r="W9" t="s">
        <v>19</v>
      </c>
      <c r="X9">
        <f>W2+X8</f>
        <v>1.4276984669411352</v>
      </c>
      <c r="Y9" s="3">
        <v>2004</v>
      </c>
      <c r="Z9" s="3">
        <v>93001.627999999997</v>
      </c>
      <c r="AA9" t="s">
        <v>19</v>
      </c>
      <c r="AB9">
        <f>AA2+AB8</f>
        <v>1.4113133917635663</v>
      </c>
      <c r="AC9" s="3">
        <v>2004</v>
      </c>
      <c r="AD9" s="3">
        <v>93001.627999999997</v>
      </c>
      <c r="AE9" t="s">
        <v>19</v>
      </c>
      <c r="AF9">
        <f>AE2+AF8</f>
        <v>1.4461653858595067</v>
      </c>
      <c r="AG9" s="3">
        <v>2004</v>
      </c>
      <c r="AH9" s="3">
        <v>93001.627999999997</v>
      </c>
      <c r="AI9" t="s">
        <v>19</v>
      </c>
      <c r="AJ9">
        <f>AI2+AJ8</f>
        <v>1.4397456873666388</v>
      </c>
      <c r="AK9" s="3">
        <v>2004</v>
      </c>
      <c r="AL9" s="3">
        <v>93001.627999999997</v>
      </c>
      <c r="AM9" t="s">
        <v>19</v>
      </c>
      <c r="AN9">
        <f>AM2+AN8</f>
        <v>1.435007294897737</v>
      </c>
      <c r="AO9" s="3">
        <v>2003</v>
      </c>
      <c r="AP9" s="3">
        <v>61023.743999999999</v>
      </c>
    </row>
    <row r="10" spans="1:44" x14ac:dyDescent="0.25">
      <c r="B10">
        <v>0.28395390673615883</v>
      </c>
      <c r="C10" s="13">
        <v>0.88883828882691085</v>
      </c>
      <c r="D10">
        <v>47.975419563822967</v>
      </c>
      <c r="E10" s="3">
        <v>2004</v>
      </c>
      <c r="F10" s="3">
        <v>93001.627999999997</v>
      </c>
      <c r="G10" t="s">
        <v>20</v>
      </c>
      <c r="H10">
        <f>G2-H8</f>
        <v>1.2564997305145376</v>
      </c>
      <c r="K10" t="s">
        <v>20</v>
      </c>
      <c r="L10">
        <f>K2-L8</f>
        <v>1.2376519859661927</v>
      </c>
      <c r="O10" t="s">
        <v>20</v>
      </c>
      <c r="P10">
        <f>O2-P8</f>
        <v>1.2627728662319646</v>
      </c>
      <c r="S10" t="s">
        <v>20</v>
      </c>
      <c r="T10">
        <f>S2-T8</f>
        <v>1.2497660574171232</v>
      </c>
      <c r="W10" t="s">
        <v>20</v>
      </c>
      <c r="X10">
        <f>W2-X8</f>
        <v>1.2507317176653456</v>
      </c>
      <c r="AA10" t="s">
        <v>20</v>
      </c>
      <c r="AB10">
        <f>AA2-AB8</f>
        <v>1.292945667815363</v>
      </c>
      <c r="AE10" t="s">
        <v>20</v>
      </c>
      <c r="AF10">
        <f>AE2-AF8</f>
        <v>1.2414065898561701</v>
      </c>
      <c r="AI10" t="s">
        <v>20</v>
      </c>
      <c r="AJ10">
        <f>AI2-AJ8</f>
        <v>1.2326129740678116</v>
      </c>
      <c r="AM10" t="s">
        <v>20</v>
      </c>
      <c r="AN10">
        <f>AM2-AN8</f>
        <v>1.2287151073965776</v>
      </c>
    </row>
    <row r="11" spans="1:44" x14ac:dyDescent="0.25">
      <c r="A11" t="s">
        <v>36</v>
      </c>
      <c r="B11" s="7">
        <f>AVERAGE(B2:B10)</f>
        <v>0.2964422327107944</v>
      </c>
      <c r="C11" s="7">
        <f>AVERAGE(C2:C10)</f>
        <v>0.90404667666698835</v>
      </c>
      <c r="D11" s="7">
        <f>AVERAGE(D2:D10)</f>
        <v>65.128787462448201</v>
      </c>
      <c r="E11" s="7">
        <f>AVERAGE(E2:E10)</f>
        <v>1989.4444444444443</v>
      </c>
      <c r="F11" s="7">
        <f>AVERAGE(F2:F10)</f>
        <v>22213.315555555557</v>
      </c>
      <c r="G11" t="s">
        <v>21</v>
      </c>
      <c r="H11" s="14">
        <f>LN(G2)</f>
        <v>0.29623754332821073</v>
      </c>
      <c r="K11" t="s">
        <v>21</v>
      </c>
      <c r="L11" s="14">
        <f>LN(K2)</f>
        <v>0.30149722010788227</v>
      </c>
      <c r="O11" t="s">
        <v>21</v>
      </c>
      <c r="P11" s="14">
        <f>LN(O2)</f>
        <v>0.31270918689078697</v>
      </c>
      <c r="S11" t="s">
        <v>21</v>
      </c>
      <c r="T11" s="14">
        <f>LN(S2)</f>
        <v>0.30417265801500876</v>
      </c>
      <c r="W11" t="s">
        <v>21</v>
      </c>
      <c r="X11" s="14">
        <f>LN(W2)</f>
        <v>0.29208369033058179</v>
      </c>
      <c r="AA11" t="s">
        <v>21</v>
      </c>
      <c r="AB11" s="14">
        <f>LN(AA2)</f>
        <v>0.30168077908896151</v>
      </c>
      <c r="AE11" t="s">
        <v>21</v>
      </c>
      <c r="AF11" s="14">
        <f>LN(AE2)</f>
        <v>0.29549099419686076</v>
      </c>
      <c r="AI11" t="s">
        <v>21</v>
      </c>
      <c r="AJ11" s="14">
        <f>LN(AI2)</f>
        <v>0.28981429568523154</v>
      </c>
      <c r="AM11" t="s">
        <v>21</v>
      </c>
      <c r="AN11" s="14">
        <f>LN(AM2)</f>
        <v>0.28657736334567691</v>
      </c>
    </row>
    <row r="12" spans="1:44" x14ac:dyDescent="0.25">
      <c r="A12" t="s">
        <v>37</v>
      </c>
      <c r="B12" s="7">
        <f>STDEV(B2:B10)</f>
        <v>9.3171466143332927E-3</v>
      </c>
      <c r="C12" s="7">
        <f>STDEV(C2:C10)</f>
        <v>2.5373063674646295E-2</v>
      </c>
      <c r="D12" s="7">
        <f>STDEV(D2:D10)</f>
        <v>37.952733991924994</v>
      </c>
      <c r="E12" s="7">
        <f>STDEV(E2:E10)</f>
        <v>13.611677992730279</v>
      </c>
      <c r="F12" s="7">
        <f>STDEV(F2:F10)</f>
        <v>34199.258184805287</v>
      </c>
      <c r="G12" t="s">
        <v>22</v>
      </c>
      <c r="H12" s="14">
        <f>LN(H9)</f>
        <v>0.35982555474392303</v>
      </c>
      <c r="K12" t="s">
        <v>22</v>
      </c>
      <c r="L12" s="14">
        <f>LN(L9)</f>
        <v>0.38261313139722536</v>
      </c>
      <c r="O12" t="s">
        <v>22</v>
      </c>
      <c r="P12" s="14">
        <f>LN(P9)</f>
        <v>0.38626524817224328</v>
      </c>
      <c r="S12" t="s">
        <v>22</v>
      </c>
      <c r="T12" s="14">
        <f>LN(T9)</f>
        <v>0.37928545280338549</v>
      </c>
      <c r="W12" t="s">
        <v>22</v>
      </c>
      <c r="X12" s="14">
        <f>LN(X9)</f>
        <v>0.35606368401623983</v>
      </c>
      <c r="AA12" t="s">
        <v>22</v>
      </c>
      <c r="AB12" s="14">
        <f>LN(AB9)</f>
        <v>0.34452075434877849</v>
      </c>
      <c r="AE12" t="s">
        <v>22</v>
      </c>
      <c r="AF12" s="14">
        <f>LN(AF9)</f>
        <v>0.36891549192623152</v>
      </c>
      <c r="AI12" t="s">
        <v>22</v>
      </c>
      <c r="AJ12" s="14">
        <f>LN(AJ9)</f>
        <v>0.36446649199584435</v>
      </c>
      <c r="AM12" t="s">
        <v>22</v>
      </c>
      <c r="AN12" s="14">
        <f>LN(AN9)</f>
        <v>0.36116993275109321</v>
      </c>
    </row>
    <row r="13" spans="1:44" x14ac:dyDescent="0.25">
      <c r="A13" t="s">
        <v>38</v>
      </c>
      <c r="B13" s="7">
        <f>MIN(B2:B10)</f>
        <v>0.28395390673615883</v>
      </c>
      <c r="C13" s="7">
        <f>MIN(C2:C10)</f>
        <v>0.88028226401516052</v>
      </c>
      <c r="D13" s="7">
        <f>MIN(D2:D10)</f>
        <v>44.117887300840849</v>
      </c>
      <c r="E13" s="7">
        <f>MIN(E2:E10)</f>
        <v>1971</v>
      </c>
      <c r="F13" s="7">
        <f>MIN(F2:F10)</f>
        <v>2.746</v>
      </c>
      <c r="G13" t="s">
        <v>23</v>
      </c>
      <c r="H13" s="14">
        <f>LN(H10)</f>
        <v>0.22832986352837703</v>
      </c>
      <c r="K13" t="s">
        <v>23</v>
      </c>
      <c r="L13" s="14">
        <f>LN(L10)</f>
        <v>0.2132160248617031</v>
      </c>
      <c r="O13" t="s">
        <v>23</v>
      </c>
      <c r="P13" s="14">
        <f>LN(P10)</f>
        <v>0.23330999048317638</v>
      </c>
      <c r="S13" t="s">
        <v>23</v>
      </c>
      <c r="T13" s="14">
        <f>LN(T10)</f>
        <v>0.22295637973240062</v>
      </c>
      <c r="W13" t="s">
        <v>23</v>
      </c>
      <c r="X13" s="14">
        <f>LN(X10)</f>
        <v>0.22372875418188154</v>
      </c>
      <c r="AA13" t="s">
        <v>23</v>
      </c>
      <c r="AB13" s="14">
        <f>LN(AB10)</f>
        <v>0.25692307865577224</v>
      </c>
      <c r="AE13" t="s">
        <v>23</v>
      </c>
      <c r="AF13" s="14">
        <f>LN(AF10)</f>
        <v>0.21624508339010048</v>
      </c>
      <c r="AI13" t="s">
        <v>23</v>
      </c>
      <c r="AJ13" s="14">
        <f>LN(AJ10)</f>
        <v>0.20913628526361971</v>
      </c>
      <c r="AM13" t="s">
        <v>23</v>
      </c>
      <c r="AN13" s="14">
        <f>LN(AN10)</f>
        <v>0.20596899524721371</v>
      </c>
    </row>
    <row r="14" spans="1:44" x14ac:dyDescent="0.25">
      <c r="A14" t="s">
        <v>39</v>
      </c>
      <c r="B14" s="7">
        <f>MAX(B2:B10)</f>
        <v>0.31270918689078697</v>
      </c>
      <c r="C14" s="7">
        <f>MAX(C2:C10)</f>
        <v>0.9648192669664678</v>
      </c>
      <c r="D14" s="7">
        <f>MAX(D2:D10)</f>
        <v>164.54789603960594</v>
      </c>
      <c r="E14" s="7">
        <f>MAX(E2:E10)</f>
        <v>2004</v>
      </c>
      <c r="F14" s="7">
        <f>MAX(F2:F10)</f>
        <v>93001.627999999997</v>
      </c>
      <c r="G14" t="s">
        <v>24</v>
      </c>
      <c r="H14" s="14">
        <f>H12-H11</f>
        <v>6.3588011415712298E-2</v>
      </c>
      <c r="K14" t="s">
        <v>24</v>
      </c>
      <c r="L14" s="14">
        <f>L12-L11</f>
        <v>8.111591128934309E-2</v>
      </c>
      <c r="O14" t="s">
        <v>24</v>
      </c>
      <c r="P14" s="14">
        <f>P12-P11</f>
        <v>7.3556061281456309E-2</v>
      </c>
      <c r="S14" t="s">
        <v>24</v>
      </c>
      <c r="T14" s="14">
        <f>T12-T11</f>
        <v>7.5112794788376736E-2</v>
      </c>
      <c r="W14" t="s">
        <v>24</v>
      </c>
      <c r="X14" s="14">
        <f>X12-X11</f>
        <v>6.3979993685658043E-2</v>
      </c>
      <c r="AA14" t="s">
        <v>24</v>
      </c>
      <c r="AB14" s="14">
        <f>AB12-AB11</f>
        <v>4.2839975259816976E-2</v>
      </c>
      <c r="AE14" t="s">
        <v>24</v>
      </c>
      <c r="AF14" s="14">
        <f>AF12-AF11</f>
        <v>7.3424497729370763E-2</v>
      </c>
      <c r="AI14" t="s">
        <v>24</v>
      </c>
      <c r="AJ14" s="14">
        <f>AJ12-AJ11</f>
        <v>7.4652196310612817E-2</v>
      </c>
      <c r="AM14" t="s">
        <v>24</v>
      </c>
      <c r="AN14" s="14">
        <f>AN12-AN11</f>
        <v>7.4592569405416309E-2</v>
      </c>
    </row>
    <row r="15" spans="1:44" x14ac:dyDescent="0.25">
      <c r="A15" t="s">
        <v>40</v>
      </c>
      <c r="B15" s="7">
        <f>ABS(B14-B13)</f>
        <v>2.8755280154628138E-2</v>
      </c>
      <c r="C15" s="7">
        <f>ABS(C14-C13)</f>
        <v>8.4537002951307283E-2</v>
      </c>
      <c r="D15" s="7">
        <f>ABS(D14-D13)</f>
        <v>120.4300087387651</v>
      </c>
      <c r="E15" s="7">
        <f>ABS(E14-E13)</f>
        <v>33</v>
      </c>
      <c r="F15" s="7">
        <f>ABS(F14-F13)</f>
        <v>92998.881999999998</v>
      </c>
      <c r="G15" t="s">
        <v>25</v>
      </c>
      <c r="H15" s="14">
        <f>H11-H13</f>
        <v>6.7907679799833698E-2</v>
      </c>
      <c r="K15" t="s">
        <v>25</v>
      </c>
      <c r="L15" s="14">
        <f>L11-L13</f>
        <v>8.8281195246179167E-2</v>
      </c>
      <c r="O15" t="s">
        <v>25</v>
      </c>
      <c r="P15" s="14">
        <f>P11-P13</f>
        <v>7.9399196407610589E-2</v>
      </c>
      <c r="S15" t="s">
        <v>25</v>
      </c>
      <c r="T15" s="14">
        <f>T11-T13</f>
        <v>8.1216278282608134E-2</v>
      </c>
      <c r="W15" t="s">
        <v>25</v>
      </c>
      <c r="X15" s="14">
        <f>X11-X13</f>
        <v>6.8354936148700252E-2</v>
      </c>
      <c r="AA15" t="s">
        <v>25</v>
      </c>
      <c r="AB15" s="14">
        <f>AB11-AB13</f>
        <v>4.4757700433189274E-2</v>
      </c>
      <c r="AE15" t="s">
        <v>25</v>
      </c>
      <c r="AF15" s="14">
        <f>AF11-AF13</f>
        <v>7.9245910806760272E-2</v>
      </c>
      <c r="AI15" t="s">
        <v>25</v>
      </c>
      <c r="AJ15" s="14">
        <f>AJ11-AJ13</f>
        <v>8.0678010421611823E-2</v>
      </c>
      <c r="AM15" t="s">
        <v>25</v>
      </c>
      <c r="AN15" s="14">
        <f>AN11-AN13</f>
        <v>8.0608368098463196E-2</v>
      </c>
    </row>
    <row r="16" spans="1:44" x14ac:dyDescent="0.25">
      <c r="A16" t="s">
        <v>41</v>
      </c>
      <c r="B16" s="7">
        <f>COUNT(B2:B10)</f>
        <v>9</v>
      </c>
      <c r="G16" t="s">
        <v>26</v>
      </c>
      <c r="H16" s="15">
        <f>AVERAGE(H14:H15)</f>
        <v>6.5747845607772998E-2</v>
      </c>
      <c r="K16" t="s">
        <v>26</v>
      </c>
      <c r="L16" s="15">
        <f>AVERAGE(L14:L15)</f>
        <v>8.4698553267761129E-2</v>
      </c>
      <c r="O16" t="s">
        <v>26</v>
      </c>
      <c r="P16" s="15">
        <f>AVERAGE(P14:P15)</f>
        <v>7.6477628844533449E-2</v>
      </c>
      <c r="S16" t="s">
        <v>26</v>
      </c>
      <c r="T16" s="15">
        <f>AVERAGE(T14:T15)</f>
        <v>7.8164536535492435E-2</v>
      </c>
      <c r="W16" t="s">
        <v>26</v>
      </c>
      <c r="X16" s="15">
        <f>AVERAGE(X14:X15)</f>
        <v>6.6167464917179147E-2</v>
      </c>
      <c r="AA16" t="s">
        <v>26</v>
      </c>
      <c r="AB16" s="15">
        <f>AVERAGE(AB14:AB15)</f>
        <v>4.3798837846503125E-2</v>
      </c>
      <c r="AE16" t="s">
        <v>26</v>
      </c>
      <c r="AF16" s="15">
        <f>AVERAGE(AF14:AF15)</f>
        <v>7.6335204268065518E-2</v>
      </c>
      <c r="AI16" t="s">
        <v>26</v>
      </c>
      <c r="AJ16" s="15">
        <f>AVERAGE(AJ14:AJ15)</f>
        <v>7.766510336611232E-2</v>
      </c>
      <c r="AM16" t="s">
        <v>26</v>
      </c>
      <c r="AN16" s="15">
        <f>AVERAGE(AN14:AN15)</f>
        <v>7.7600468751939752E-2</v>
      </c>
    </row>
    <row r="17" spans="7:40" x14ac:dyDescent="0.25">
      <c r="G17" t="s">
        <v>27</v>
      </c>
      <c r="H17">
        <f>TINV(0.3173,H5)</f>
        <v>1.0767385673224843</v>
      </c>
      <c r="K17" t="s">
        <v>27</v>
      </c>
      <c r="L17">
        <f>TINV(0.3173,L5)</f>
        <v>1.0905949070768337</v>
      </c>
      <c r="O17" t="s">
        <v>27</v>
      </c>
      <c r="P17">
        <f>TINV(0.3173,P5)</f>
        <v>1.0905949070768337</v>
      </c>
      <c r="S17" t="s">
        <v>27</v>
      </c>
      <c r="T17">
        <f>TINV(0.3173,T5)</f>
        <v>1.0905949070768337</v>
      </c>
      <c r="W17" t="s">
        <v>27</v>
      </c>
      <c r="X17">
        <f>TINV(0.3173,X5)</f>
        <v>1.0905949070768337</v>
      </c>
      <c r="AA17" t="s">
        <v>27</v>
      </c>
      <c r="AB17">
        <f>TINV(0.3173,AB5)</f>
        <v>1.0905949070768337</v>
      </c>
      <c r="AE17" t="s">
        <v>27</v>
      </c>
      <c r="AF17">
        <f>TINV(0.3173,AF5)</f>
        <v>1.0905949070768337</v>
      </c>
      <c r="AI17" t="s">
        <v>27</v>
      </c>
      <c r="AJ17">
        <f>TINV(0.3173,AJ5)</f>
        <v>1.0905949070768337</v>
      </c>
      <c r="AM17" t="s">
        <v>27</v>
      </c>
      <c r="AN17">
        <f>TINV(0.3173,AN5)</f>
        <v>1.0905949070768337</v>
      </c>
    </row>
    <row r="18" spans="7:40" x14ac:dyDescent="0.25">
      <c r="G18" t="s">
        <v>28</v>
      </c>
      <c r="H18">
        <f>H17*G3</f>
        <v>3.9140610205606746E-2</v>
      </c>
      <c r="K18" t="s">
        <v>28</v>
      </c>
      <c r="L18">
        <f>L17*K3</f>
        <v>4.9503901052415936E-2</v>
      </c>
      <c r="O18" t="s">
        <v>28</v>
      </c>
      <c r="P18">
        <f>P17*O3</f>
        <v>4.5222896586205541E-2</v>
      </c>
      <c r="S18" t="s">
        <v>28</v>
      </c>
      <c r="T18">
        <f>T17*S3</f>
        <v>4.5823545858266847E-2</v>
      </c>
      <c r="W18" t="s">
        <v>28</v>
      </c>
      <c r="X18">
        <f>X17*W3</f>
        <v>3.8346286785558445E-2</v>
      </c>
      <c r="AA18" t="s">
        <v>28</v>
      </c>
      <c r="AB18">
        <f>AB17*AA3</f>
        <v>2.5648675286440215E-2</v>
      </c>
      <c r="AE18" t="s">
        <v>28</v>
      </c>
      <c r="AF18">
        <f>AF17*AE3</f>
        <v>4.4368445177083805E-2</v>
      </c>
      <c r="AI18" t="s">
        <v>28</v>
      </c>
      <c r="AJ18">
        <f>AJ17*AI3</f>
        <v>4.4882840755861214E-2</v>
      </c>
      <c r="AM18" t="s">
        <v>28</v>
      </c>
      <c r="AN18">
        <f>AN17*AM3</f>
        <v>4.4700710251571921E-2</v>
      </c>
    </row>
    <row r="19" spans="7:40" x14ac:dyDescent="0.25">
      <c r="G19" t="s">
        <v>29</v>
      </c>
      <c r="H19">
        <f>G2+H18</f>
        <v>1.3839301748884933</v>
      </c>
      <c r="K19" t="s">
        <v>29</v>
      </c>
      <c r="L19">
        <f>K2+L18</f>
        <v>1.4013852581009698</v>
      </c>
      <c r="O19" t="s">
        <v>29</v>
      </c>
      <c r="P19">
        <f>O2+P18</f>
        <v>1.4123467922470481</v>
      </c>
      <c r="S19" t="s">
        <v>29</v>
      </c>
      <c r="T19">
        <f>S2+T18</f>
        <v>1.401326620214949</v>
      </c>
      <c r="W19" t="s">
        <v>29</v>
      </c>
      <c r="X19">
        <f>W2+X18</f>
        <v>1.3775613790887988</v>
      </c>
      <c r="AA19" t="s">
        <v>29</v>
      </c>
      <c r="AB19">
        <f>AA2+AB18</f>
        <v>1.3777782050759049</v>
      </c>
      <c r="AE19" t="s">
        <v>29</v>
      </c>
      <c r="AF19">
        <f>AE2+AF18</f>
        <v>1.3881544330349223</v>
      </c>
      <c r="AI19" t="s">
        <v>29</v>
      </c>
      <c r="AJ19">
        <f>AI2+AJ18</f>
        <v>1.3810621714730864</v>
      </c>
      <c r="AM19" t="s">
        <v>29</v>
      </c>
      <c r="AN19">
        <f>AM2+AN18</f>
        <v>1.3765619113987293</v>
      </c>
    </row>
    <row r="20" spans="7:40" x14ac:dyDescent="0.25">
      <c r="G20" t="s">
        <v>30</v>
      </c>
      <c r="H20">
        <f>G2-H18</f>
        <v>1.30564895447728</v>
      </c>
      <c r="K20" t="s">
        <v>30</v>
      </c>
      <c r="L20">
        <f>K2-L18</f>
        <v>1.3023774559961381</v>
      </c>
      <c r="O20" t="s">
        <v>30</v>
      </c>
      <c r="P20">
        <f>O2-P18</f>
        <v>1.3219009990746369</v>
      </c>
      <c r="S20" t="s">
        <v>30</v>
      </c>
      <c r="T20">
        <f>S2-T18</f>
        <v>1.3096795284984155</v>
      </c>
      <c r="W20" t="s">
        <v>30</v>
      </c>
      <c r="X20">
        <f>W2-X18</f>
        <v>1.300868805517682</v>
      </c>
      <c r="AA20" t="s">
        <v>30</v>
      </c>
      <c r="AB20">
        <f>AA2-AB18</f>
        <v>1.3264808545030244</v>
      </c>
      <c r="AE20" t="s">
        <v>30</v>
      </c>
      <c r="AF20">
        <f>AE2-AF18</f>
        <v>1.2994175426807546</v>
      </c>
      <c r="AI20" t="s">
        <v>30</v>
      </c>
      <c r="AJ20">
        <f>AI2-AJ18</f>
        <v>1.2912964899613639</v>
      </c>
      <c r="AM20" t="s">
        <v>30</v>
      </c>
      <c r="AN20">
        <f>AM2-AN18</f>
        <v>1.2871604908955854</v>
      </c>
    </row>
    <row r="21" spans="7:40" x14ac:dyDescent="0.25">
      <c r="G21" t="s">
        <v>21</v>
      </c>
      <c r="H21" s="14">
        <f>LN(G2)</f>
        <v>0.29623754332821073</v>
      </c>
      <c r="K21" t="s">
        <v>21</v>
      </c>
      <c r="L21" s="14">
        <f>LN(K2)</f>
        <v>0.30149722010788227</v>
      </c>
      <c r="O21" t="s">
        <v>21</v>
      </c>
      <c r="P21" s="14">
        <f>LN(O2)</f>
        <v>0.31270918689078697</v>
      </c>
      <c r="S21" t="s">
        <v>21</v>
      </c>
      <c r="T21" s="14">
        <f>LN(S2)</f>
        <v>0.30417265801500876</v>
      </c>
      <c r="W21" t="s">
        <v>21</v>
      </c>
      <c r="X21" s="14">
        <f>LN(W2)</f>
        <v>0.29208369033058179</v>
      </c>
      <c r="AA21" t="s">
        <v>21</v>
      </c>
      <c r="AB21" s="14">
        <f>LN(AA2)</f>
        <v>0.30168077908896151</v>
      </c>
      <c r="AE21" t="s">
        <v>21</v>
      </c>
      <c r="AF21" s="14">
        <f>LN(AE2)</f>
        <v>0.29549099419686076</v>
      </c>
      <c r="AI21" t="s">
        <v>21</v>
      </c>
      <c r="AJ21" s="14">
        <f>LN(AI2)</f>
        <v>0.28981429568523154</v>
      </c>
      <c r="AM21" t="s">
        <v>21</v>
      </c>
      <c r="AN21" s="14">
        <f>LN(AM2)</f>
        <v>0.28657736334567691</v>
      </c>
    </row>
    <row r="22" spans="7:40" x14ac:dyDescent="0.25">
      <c r="G22" t="s">
        <v>31</v>
      </c>
      <c r="H22" s="14">
        <f>LN(H19)</f>
        <v>0.32492740425258576</v>
      </c>
      <c r="K22" t="s">
        <v>31</v>
      </c>
      <c r="L22" s="14">
        <f>LN(L19)</f>
        <v>0.33746121749049685</v>
      </c>
      <c r="O22" t="s">
        <v>31</v>
      </c>
      <c r="P22" s="14">
        <f>LN(P19)</f>
        <v>0.34525271248982653</v>
      </c>
      <c r="S22" t="s">
        <v>31</v>
      </c>
      <c r="T22" s="14">
        <f>LN(T19)</f>
        <v>0.33741937381296228</v>
      </c>
      <c r="W22" t="s">
        <v>31</v>
      </c>
      <c r="X22" s="14">
        <f>LN(X19)</f>
        <v>0.32031481937441697</v>
      </c>
      <c r="AA22" t="s">
        <v>31</v>
      </c>
      <c r="AB22" s="14">
        <f>LN(AB19)</f>
        <v>0.32047220541046112</v>
      </c>
      <c r="AE22" t="s">
        <v>31</v>
      </c>
      <c r="AF22" s="14">
        <f>LN(AF19)</f>
        <v>0.32797511888880482</v>
      </c>
      <c r="AI22" t="s">
        <v>31</v>
      </c>
      <c r="AJ22" s="14">
        <f>LN(AJ19)</f>
        <v>0.32285289258332767</v>
      </c>
      <c r="AM22" t="s">
        <v>31</v>
      </c>
      <c r="AN22" s="14">
        <f>LN(AN19)</f>
        <v>0.31958902199461431</v>
      </c>
    </row>
    <row r="23" spans="7:40" x14ac:dyDescent="0.25">
      <c r="G23" t="s">
        <v>32</v>
      </c>
      <c r="H23" s="14">
        <f>LN(H20)</f>
        <v>0.26670020029473218</v>
      </c>
      <c r="K23" t="s">
        <v>32</v>
      </c>
      <c r="L23" s="14">
        <f>LN(L20)</f>
        <v>0.26419140653105139</v>
      </c>
      <c r="O23" t="s">
        <v>32</v>
      </c>
      <c r="P23" s="14">
        <f>LN(P20)</f>
        <v>0.27907085138978122</v>
      </c>
      <c r="S23" t="s">
        <v>32</v>
      </c>
      <c r="T23" s="14">
        <f>LN(T20)</f>
        <v>0.26978247255106863</v>
      </c>
      <c r="W23" t="s">
        <v>32</v>
      </c>
      <c r="X23" s="14">
        <f>LN(X20)</f>
        <v>0.26303235318319579</v>
      </c>
      <c r="AA23" t="s">
        <v>32</v>
      </c>
      <c r="AB23" s="14">
        <f>LN(AB20)</f>
        <v>0.28252946139916935</v>
      </c>
      <c r="AE23" t="s">
        <v>32</v>
      </c>
      <c r="AF23" s="14">
        <f>LN(AF20)</f>
        <v>0.26191611997401903</v>
      </c>
      <c r="AI23" t="s">
        <v>32</v>
      </c>
      <c r="AJ23" s="14">
        <f>LN(AJ20)</f>
        <v>0.25564674464588388</v>
      </c>
      <c r="AM23" t="s">
        <v>32</v>
      </c>
      <c r="AN23" s="14">
        <f>LN(AN20)</f>
        <v>0.25243862238996895</v>
      </c>
    </row>
    <row r="24" spans="7:40" x14ac:dyDescent="0.25">
      <c r="G24" t="s">
        <v>33</v>
      </c>
      <c r="H24" s="14">
        <f>H22-H21</f>
        <v>2.8689860924375032E-2</v>
      </c>
      <c r="K24" t="s">
        <v>33</v>
      </c>
      <c r="L24" s="14">
        <f>L22-L21</f>
        <v>3.5963997382614576E-2</v>
      </c>
      <c r="O24" t="s">
        <v>33</v>
      </c>
      <c r="P24" s="14">
        <f>P22-P21</f>
        <v>3.2543525599039558E-2</v>
      </c>
      <c r="S24" t="s">
        <v>33</v>
      </c>
      <c r="T24" s="14">
        <f>T22-T21</f>
        <v>3.3246715797953519E-2</v>
      </c>
      <c r="W24" t="s">
        <v>33</v>
      </c>
      <c r="X24" s="14">
        <f>X22-X21</f>
        <v>2.8231129043835179E-2</v>
      </c>
      <c r="AA24" t="s">
        <v>33</v>
      </c>
      <c r="AB24" s="14">
        <f>AB22-AB21</f>
        <v>1.8791426321499605E-2</v>
      </c>
      <c r="AE24" t="s">
        <v>33</v>
      </c>
      <c r="AF24" s="14">
        <f>AF22-AF21</f>
        <v>3.2484124691944061E-2</v>
      </c>
      <c r="AI24" t="s">
        <v>33</v>
      </c>
      <c r="AJ24" s="14">
        <f>AJ22-AJ21</f>
        <v>3.3038596898096129E-2</v>
      </c>
      <c r="AM24" t="s">
        <v>33</v>
      </c>
      <c r="AN24" s="14">
        <f>AN22-AN21</f>
        <v>3.3011658648937403E-2</v>
      </c>
    </row>
    <row r="25" spans="7:40" x14ac:dyDescent="0.25">
      <c r="G25" t="s">
        <v>34</v>
      </c>
      <c r="H25" s="14">
        <f>H21-H23</f>
        <v>2.9537343033478547E-2</v>
      </c>
      <c r="K25" t="s">
        <v>34</v>
      </c>
      <c r="L25" s="14">
        <f>L21-L23</f>
        <v>3.7305813576830882E-2</v>
      </c>
      <c r="O25" t="s">
        <v>34</v>
      </c>
      <c r="P25" s="14">
        <f>P21-P23</f>
        <v>3.3638335501005756E-2</v>
      </c>
      <c r="S25" t="s">
        <v>34</v>
      </c>
      <c r="T25" s="14">
        <f>T21-T23</f>
        <v>3.4390185463940126E-2</v>
      </c>
      <c r="W25" t="s">
        <v>34</v>
      </c>
      <c r="X25" s="14">
        <f>X21-X23</f>
        <v>2.9051337147386003E-2</v>
      </c>
      <c r="AA25" t="s">
        <v>34</v>
      </c>
      <c r="AB25" s="14">
        <f>AB21-AB23</f>
        <v>1.9151317689792169E-2</v>
      </c>
      <c r="AE25" t="s">
        <v>34</v>
      </c>
      <c r="AF25" s="14">
        <f>AF21-AF23</f>
        <v>3.3574874222841722E-2</v>
      </c>
      <c r="AI25" t="s">
        <v>34</v>
      </c>
      <c r="AJ25" s="14">
        <f>AJ21-AJ23</f>
        <v>3.4167551039347654E-2</v>
      </c>
      <c r="AM25" t="s">
        <v>34</v>
      </c>
      <c r="AN25" s="14">
        <f>AN21-AN23</f>
        <v>3.4138740955707958E-2</v>
      </c>
    </row>
    <row r="26" spans="7:40" x14ac:dyDescent="0.25">
      <c r="G26" t="s">
        <v>35</v>
      </c>
      <c r="H26" s="15">
        <f>AVERAGE(H24:H25)</f>
        <v>2.911360197892679E-2</v>
      </c>
      <c r="K26" t="s">
        <v>35</v>
      </c>
      <c r="L26" s="15">
        <f>AVERAGE(L24:L25)</f>
        <v>3.6634905479722729E-2</v>
      </c>
      <c r="O26" t="s">
        <v>35</v>
      </c>
      <c r="P26" s="15">
        <f>AVERAGE(P24:P25)</f>
        <v>3.3090930550022657E-2</v>
      </c>
      <c r="S26" t="s">
        <v>35</v>
      </c>
      <c r="T26" s="15">
        <f>AVERAGE(T24:T25)</f>
        <v>3.3818450630946822E-2</v>
      </c>
      <c r="W26" t="s">
        <v>35</v>
      </c>
      <c r="X26" s="15">
        <f>AVERAGE(X24:X25)</f>
        <v>2.8641233095610591E-2</v>
      </c>
      <c r="AA26" t="s">
        <v>35</v>
      </c>
      <c r="AB26" s="15">
        <f>AVERAGE(AB24:AB25)</f>
        <v>1.8971372005645887E-2</v>
      </c>
      <c r="AE26" t="s">
        <v>35</v>
      </c>
      <c r="AF26" s="15">
        <f>AVERAGE(AF24:AF25)</f>
        <v>3.3029499457392891E-2</v>
      </c>
      <c r="AI26" t="s">
        <v>35</v>
      </c>
      <c r="AJ26" s="15">
        <f>AVERAGE(AJ24:AJ25)</f>
        <v>3.3603073968721892E-2</v>
      </c>
      <c r="AM26" t="s">
        <v>35</v>
      </c>
      <c r="AN26" s="15">
        <f>AVERAGE(AN24:AN25)</f>
        <v>3.3575199802322681E-2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6"/>
  <sheetViews>
    <sheetView workbookViewId="0">
      <selection activeCell="F1" sqref="F1"/>
    </sheetView>
  </sheetViews>
  <sheetFormatPr defaultColWidth="11.42578125" defaultRowHeight="15" x14ac:dyDescent="0.25"/>
  <sheetData>
    <row r="1" spans="1:64" ht="17.25" thickTop="1" thickBot="1" x14ac:dyDescent="0.3">
      <c r="B1" s="7" t="s">
        <v>14</v>
      </c>
      <c r="C1" s="7" t="s">
        <v>15</v>
      </c>
      <c r="D1" s="7" t="s">
        <v>16</v>
      </c>
      <c r="E1" s="16" t="s">
        <v>3</v>
      </c>
      <c r="F1" s="16" t="s">
        <v>2</v>
      </c>
      <c r="G1" s="11">
        <f>LN(G2)</f>
        <v>0.23761652031129382</v>
      </c>
      <c r="H1" s="12">
        <f>G4</f>
        <v>0.92484429772277488</v>
      </c>
      <c r="I1" s="3" t="s">
        <v>3</v>
      </c>
      <c r="J1" s="3" t="s">
        <v>2</v>
      </c>
      <c r="K1" s="11">
        <f>LN(K2)</f>
        <v>0.24232894709793867</v>
      </c>
      <c r="L1" s="12">
        <f>K4</f>
        <v>0.91674561263808585</v>
      </c>
      <c r="M1" s="3" t="s">
        <v>3</v>
      </c>
      <c r="N1" s="3" t="s">
        <v>2</v>
      </c>
      <c r="O1" s="11">
        <f>LN(O2)</f>
        <v>0.24148867827860981</v>
      </c>
      <c r="P1" s="12">
        <f>O4</f>
        <v>0.91905834748390614</v>
      </c>
      <c r="Q1" s="3" t="s">
        <v>3</v>
      </c>
      <c r="R1" s="3" t="s">
        <v>2</v>
      </c>
      <c r="S1" s="11">
        <f>LN(S2)</f>
        <v>0.24249817832703696</v>
      </c>
      <c r="T1" s="12">
        <f>S4</f>
        <v>0.92409427246461739</v>
      </c>
      <c r="U1" s="3" t="s">
        <v>3</v>
      </c>
      <c r="V1" s="3" t="s">
        <v>2</v>
      </c>
      <c r="W1" s="11">
        <f>LN(W2)</f>
        <v>0.23902729860750058</v>
      </c>
      <c r="X1" s="12">
        <f>W4</f>
        <v>0.92158614425838958</v>
      </c>
      <c r="Y1" s="3" t="s">
        <v>3</v>
      </c>
      <c r="Z1" s="3" t="s">
        <v>2</v>
      </c>
      <c r="AA1" s="11">
        <f>LN(AA2)</f>
        <v>0.23788844674445286</v>
      </c>
      <c r="AB1" s="12">
        <f>AA4</f>
        <v>0.92247525222431537</v>
      </c>
      <c r="AC1" s="3" t="s">
        <v>3</v>
      </c>
      <c r="AD1" s="3" t="s">
        <v>2</v>
      </c>
      <c r="AE1" s="11">
        <f>LN(AE2)</f>
        <v>0.2357108409966002</v>
      </c>
      <c r="AF1" s="12">
        <f>AE4</f>
        <v>0.92719725248576546</v>
      </c>
      <c r="AG1" s="3" t="s">
        <v>3</v>
      </c>
      <c r="AH1" s="3" t="s">
        <v>2</v>
      </c>
      <c r="AI1" s="11">
        <f>LN(AI2)</f>
        <v>0.2373522989299594</v>
      </c>
      <c r="AJ1" s="12">
        <f>AI4</f>
        <v>0.92436813433900278</v>
      </c>
      <c r="AK1" s="3" t="s">
        <v>3</v>
      </c>
      <c r="AL1" s="3" t="s">
        <v>2</v>
      </c>
      <c r="AM1" s="11">
        <f>LN(AM2)</f>
        <v>0.23719434800350142</v>
      </c>
      <c r="AN1" s="12">
        <f>AM4</f>
        <v>0.92540528393460009</v>
      </c>
      <c r="AO1" s="3" t="s">
        <v>3</v>
      </c>
      <c r="AP1" s="3" t="s">
        <v>2</v>
      </c>
      <c r="AQ1" s="11">
        <f>LN(AQ2)</f>
        <v>0.24128560815405078</v>
      </c>
      <c r="AR1" s="12">
        <f>AQ4</f>
        <v>0.94126439036051324</v>
      </c>
      <c r="AS1" s="3" t="s">
        <v>3</v>
      </c>
      <c r="AT1" s="3" t="s">
        <v>2</v>
      </c>
      <c r="AU1" s="11">
        <f>LN(AU2)</f>
        <v>0.24722930529863849</v>
      </c>
      <c r="AV1" s="12">
        <f>AU4</f>
        <v>0.95890413175623235</v>
      </c>
      <c r="AW1" s="3" t="s">
        <v>3</v>
      </c>
      <c r="AX1" s="3" t="s">
        <v>2</v>
      </c>
      <c r="AY1" s="11">
        <f>LN(AY2)</f>
        <v>0.23571176070372518</v>
      </c>
      <c r="AZ1" s="12">
        <f>AY4</f>
        <v>0.91670960374791322</v>
      </c>
      <c r="BA1" s="3" t="s">
        <v>3</v>
      </c>
      <c r="BB1" s="3" t="s">
        <v>2</v>
      </c>
      <c r="BC1" s="11">
        <f>LN(BC2)</f>
        <v>0.23115204726339691</v>
      </c>
      <c r="BD1" s="12">
        <f>BC4</f>
        <v>0.91540217540385871</v>
      </c>
      <c r="BE1" s="3" t="s">
        <v>3</v>
      </c>
      <c r="BF1" s="3" t="s">
        <v>2</v>
      </c>
      <c r="BG1" s="11">
        <f>LN(BG2)</f>
        <v>0.22898931581117765</v>
      </c>
      <c r="BH1" s="12">
        <f>BG4</f>
        <v>0.91617244867713499</v>
      </c>
      <c r="BI1" s="3" t="s">
        <v>3</v>
      </c>
      <c r="BJ1" s="3" t="s">
        <v>2</v>
      </c>
      <c r="BK1" s="11">
        <f>LN(BK2)</f>
        <v>0.22723776607037832</v>
      </c>
      <c r="BL1" s="12">
        <f>BK4</f>
        <v>0.91672036958327086</v>
      </c>
    </row>
    <row r="2" spans="1:64" ht="15.75" thickTop="1" x14ac:dyDescent="0.25">
      <c r="B2">
        <v>0.24232894709793867</v>
      </c>
      <c r="C2" s="13">
        <v>0.91674561263808585</v>
      </c>
      <c r="D2">
        <v>121.12516899778549</v>
      </c>
      <c r="E2" s="3">
        <v>1952</v>
      </c>
      <c r="F2" s="3">
        <v>0.17199999999999999</v>
      </c>
      <c r="G2">
        <f t="array" ref="G2:H6">LOGEST(F2:F15,E2:E15,TRUE, TRUE)</f>
        <v>1.26822276189274</v>
      </c>
      <c r="H2">
        <v>3.2853595473100708E-203</v>
      </c>
      <c r="I2" s="3">
        <v>1955</v>
      </c>
      <c r="J2" s="3">
        <v>0.34300000000000003</v>
      </c>
      <c r="K2">
        <f t="array" ref="K2:L6">LOGEST(J2:J14,I2:I14,TRUE, TRUE)</f>
        <v>1.2742132726430604</v>
      </c>
      <c r="L2">
        <v>2.7655012473329206E-207</v>
      </c>
      <c r="M2" s="3">
        <v>1952</v>
      </c>
      <c r="N2" s="3">
        <v>0.17199999999999999</v>
      </c>
      <c r="O2">
        <f t="array" ref="O2:P6">LOGEST(N2:N14,M2:M14,TRUE, TRUE)</f>
        <v>1.2731430406651336</v>
      </c>
      <c r="P2">
        <v>1.4643185329503636E-206</v>
      </c>
      <c r="Q2" s="3">
        <v>1952</v>
      </c>
      <c r="R2" s="3">
        <v>0.17199999999999999</v>
      </c>
      <c r="S2">
        <f t="array" ref="S2:T6">LOGEST(R2:R14,Q2:Q14,TRUE, TRUE)</f>
        <v>1.2744289275685825</v>
      </c>
      <c r="T2">
        <v>1.9390651035988238E-207</v>
      </c>
      <c r="U2" s="3">
        <v>1952</v>
      </c>
      <c r="V2" s="3">
        <v>0.17199999999999999</v>
      </c>
      <c r="W2">
        <f t="array" ref="W2:X6">LOGEST(V2:V14,U2:U14,TRUE, TRUE)</f>
        <v>1.2700132057026481</v>
      </c>
      <c r="X2">
        <v>1.9588008518511731E-204</v>
      </c>
      <c r="Y2" s="3">
        <v>1952</v>
      </c>
      <c r="Z2" s="3">
        <v>0.17199999999999999</v>
      </c>
      <c r="AA2">
        <f t="array" ref="AA2:AB6">LOGEST(Z2:Z14,Y2:Y14,TRUE, TRUE)</f>
        <v>1.2685676720778054</v>
      </c>
      <c r="AB2">
        <v>1.9044649193168062E-203</v>
      </c>
      <c r="AC2" s="3">
        <v>1952</v>
      </c>
      <c r="AD2" s="3">
        <v>0.17199999999999999</v>
      </c>
      <c r="AE2">
        <f t="array" ref="AE2:AF6">LOGEST(AD2:AD14,AC2:AC14,TRUE, TRUE)</f>
        <v>1.2658082373943913</v>
      </c>
      <c r="AF2">
        <v>1.5527200009592366E-201</v>
      </c>
      <c r="AG2" s="3">
        <v>1952</v>
      </c>
      <c r="AH2" s="3">
        <v>0.17199999999999999</v>
      </c>
      <c r="AI2">
        <f t="array" ref="AI2:AJ6">LOGEST(AH2:AH14,AG2:AG14,TRUE, TRUE)</f>
        <v>1.267887714588033</v>
      </c>
      <c r="AJ2">
        <v>5.6318167979377453E-203</v>
      </c>
      <c r="AK2" s="3">
        <v>1952</v>
      </c>
      <c r="AL2" s="3">
        <v>0.17199999999999999</v>
      </c>
      <c r="AM2">
        <f t="array" ref="AM2:AN6">LOGEST(AL2:AL14,AK2:AK14,TRUE, TRUE)</f>
        <v>1.2676874663639817</v>
      </c>
      <c r="AN2">
        <v>7.8910555014882426E-203</v>
      </c>
      <c r="AO2" s="3">
        <v>1952</v>
      </c>
      <c r="AP2" s="3">
        <v>0.17199999999999999</v>
      </c>
      <c r="AQ2">
        <f t="array" ref="AQ2:AR6">LOGEST(AP2:AP14,AO2:AO14,TRUE, TRUE)</f>
        <v>1.2728845295981099</v>
      </c>
      <c r="AR2">
        <v>2.7172578885804528E-206</v>
      </c>
      <c r="AS2" s="3">
        <v>1952</v>
      </c>
      <c r="AT2" s="3">
        <v>0.17199999999999999</v>
      </c>
      <c r="AU2">
        <f t="array" ref="AU2:AV6">LOGEST(AT2:AT14,AS2:AS14,TRUE, TRUE)</f>
        <v>1.2804726982911068</v>
      </c>
      <c r="AV2">
        <v>2.288480442715145E-211</v>
      </c>
      <c r="AW2" s="3">
        <v>1952</v>
      </c>
      <c r="AX2" s="3">
        <v>0.17199999999999999</v>
      </c>
      <c r="AY2">
        <f t="array" ref="AY2:AZ6">LOGEST(AX2:AX14,AW2:AW14,TRUE, TRUE)</f>
        <v>1.2658094015677814</v>
      </c>
      <c r="AZ2">
        <v>1.3797385106138578E-201</v>
      </c>
      <c r="BA2" s="3">
        <v>1952</v>
      </c>
      <c r="BB2" s="3">
        <v>0.17199999999999999</v>
      </c>
      <c r="BC2">
        <f t="array" ref="BC2:BD6">LOGEST(BB2:BB14,BA2:BA14,TRUE, TRUE)</f>
        <v>1.2600508121625393</v>
      </c>
      <c r="BD2">
        <v>1.0747739473049421E-197</v>
      </c>
      <c r="BE2" s="3">
        <v>1952</v>
      </c>
      <c r="BF2" s="3">
        <v>0.17199999999999999</v>
      </c>
      <c r="BG2">
        <f t="array" ref="BG2:BH6">LOGEST(BF2:BF14,BE2:BE14,TRUE, TRUE)</f>
        <v>1.2573286054018438</v>
      </c>
      <c r="BH2">
        <v>7.558961471859052E-196</v>
      </c>
      <c r="BI2" s="3">
        <v>1952</v>
      </c>
      <c r="BJ2" s="3">
        <v>0.17199999999999999</v>
      </c>
      <c r="BK2">
        <f t="array" ref="BK2:BL6">LOGEST(BJ2:BJ14,BI2:BI14,TRUE, TRUE)</f>
        <v>1.255128259379247</v>
      </c>
      <c r="BL2">
        <v>2.3741442056295591E-194</v>
      </c>
    </row>
    <row r="3" spans="1:64" x14ac:dyDescent="0.25">
      <c r="B3">
        <v>0.24148867827860981</v>
      </c>
      <c r="C3" s="13">
        <v>0.91905834748390614</v>
      </c>
      <c r="D3">
        <v>124.90036350953967</v>
      </c>
      <c r="E3" s="3">
        <v>1955</v>
      </c>
      <c r="F3" s="3">
        <v>0.34300000000000003</v>
      </c>
      <c r="G3">
        <v>1.9553867399062449E-2</v>
      </c>
      <c r="H3">
        <v>38.687576021997032</v>
      </c>
      <c r="I3" s="3">
        <v>1958</v>
      </c>
      <c r="J3" s="3">
        <v>0.95399999999999996</v>
      </c>
      <c r="K3">
        <v>2.2018518647202084E-2</v>
      </c>
      <c r="L3">
        <v>43.608501765862457</v>
      </c>
      <c r="M3" s="3">
        <v>1958</v>
      </c>
      <c r="N3" s="3">
        <v>0.95399999999999996</v>
      </c>
      <c r="O3">
        <v>2.1608017522009703E-2</v>
      </c>
      <c r="P3">
        <v>42.790570220627998</v>
      </c>
      <c r="Q3" s="3">
        <v>1955</v>
      </c>
      <c r="R3" s="3">
        <v>0.34300000000000003</v>
      </c>
      <c r="S3">
        <v>2.0955174045396846E-2</v>
      </c>
      <c r="T3">
        <v>41.492959902779127</v>
      </c>
      <c r="U3" s="3">
        <v>1955</v>
      </c>
      <c r="V3" s="3">
        <v>0.34300000000000003</v>
      </c>
      <c r="W3">
        <v>2.1022269390244715E-2</v>
      </c>
      <c r="X3">
        <v>41.619410896578366</v>
      </c>
      <c r="Y3" s="3">
        <v>1955</v>
      </c>
      <c r="Z3" s="3">
        <v>0.34300000000000003</v>
      </c>
      <c r="AA3">
        <v>2.079312800301714E-2</v>
      </c>
      <c r="AB3">
        <v>41.159414599972081</v>
      </c>
      <c r="AC3" s="3">
        <v>1955</v>
      </c>
      <c r="AD3" s="3">
        <v>0.34300000000000003</v>
      </c>
      <c r="AE3">
        <v>1.9914574498457748E-2</v>
      </c>
      <c r="AF3">
        <v>39.412724808071459</v>
      </c>
      <c r="AG3" s="3">
        <v>1955</v>
      </c>
      <c r="AH3" s="3">
        <v>0.34300000000000003</v>
      </c>
      <c r="AI3">
        <v>2.0470432752128186E-2</v>
      </c>
      <c r="AJ3">
        <v>40.509679890531416</v>
      </c>
      <c r="AK3" s="3">
        <v>1955</v>
      </c>
      <c r="AL3" s="3">
        <v>0.34300000000000003</v>
      </c>
      <c r="AM3">
        <v>2.0304674825916372E-2</v>
      </c>
      <c r="AN3">
        <v>40.17853940897151</v>
      </c>
      <c r="AO3" s="3">
        <v>1955</v>
      </c>
      <c r="AP3" s="3">
        <v>0.34300000000000003</v>
      </c>
      <c r="AQ3">
        <v>1.8173141240595471E-2</v>
      </c>
      <c r="AR3">
        <v>35.945303698308777</v>
      </c>
      <c r="AS3" s="3">
        <v>1955</v>
      </c>
      <c r="AT3" s="3">
        <v>0.34300000000000003</v>
      </c>
      <c r="AU3">
        <v>1.5431746879423254E-2</v>
      </c>
      <c r="AV3">
        <v>30.515839069074818</v>
      </c>
      <c r="AW3" s="3">
        <v>1955</v>
      </c>
      <c r="AX3" s="3">
        <v>0.34300000000000003</v>
      </c>
      <c r="AY3">
        <v>2.1422319038461615E-2</v>
      </c>
      <c r="AZ3">
        <v>42.350382697416663</v>
      </c>
      <c r="BA3" s="3">
        <v>1955</v>
      </c>
      <c r="BB3" s="3">
        <v>0.34300000000000003</v>
      </c>
      <c r="BC3">
        <v>2.1187271378062353E-2</v>
      </c>
      <c r="BD3">
        <v>41.880762431051622</v>
      </c>
      <c r="BE3" s="3">
        <v>1955</v>
      </c>
      <c r="BF3" s="3">
        <v>0.34300000000000003</v>
      </c>
      <c r="BG3">
        <v>2.0884479375066035E-2</v>
      </c>
      <c r="BH3">
        <v>41.280607646255348</v>
      </c>
      <c r="BI3" s="3">
        <v>1955</v>
      </c>
      <c r="BJ3" s="3">
        <v>0.34300000000000003</v>
      </c>
      <c r="BK3">
        <v>2.0650716396422086E-2</v>
      </c>
      <c r="BL3">
        <v>40.816937719642674</v>
      </c>
    </row>
    <row r="4" spans="1:64" ht="15.75" thickBot="1" x14ac:dyDescent="0.3">
      <c r="B4">
        <v>0.24249817832703696</v>
      </c>
      <c r="C4" s="13">
        <v>0.92409427246461739</v>
      </c>
      <c r="D4">
        <v>133.9166005934463</v>
      </c>
      <c r="E4" s="3">
        <v>1958</v>
      </c>
      <c r="F4" s="3">
        <v>0.95399999999999996</v>
      </c>
      <c r="G4">
        <v>0.92484429772277488</v>
      </c>
      <c r="H4">
        <v>1.3353199279900394</v>
      </c>
      <c r="I4" s="3">
        <v>1962</v>
      </c>
      <c r="J4" s="3">
        <v>1.373</v>
      </c>
      <c r="K4">
        <v>0.91674561263808585</v>
      </c>
      <c r="L4">
        <v>1.3770344892365407</v>
      </c>
      <c r="M4" s="3">
        <v>1962</v>
      </c>
      <c r="N4" s="3">
        <v>1.373</v>
      </c>
      <c r="O4">
        <v>0.91905834748390614</v>
      </c>
      <c r="P4">
        <v>1.378907760065482</v>
      </c>
      <c r="Q4" s="3">
        <v>1962</v>
      </c>
      <c r="R4" s="3">
        <v>1.373</v>
      </c>
      <c r="S4">
        <v>0.92409427246461739</v>
      </c>
      <c r="T4">
        <v>1.3603120272260658</v>
      </c>
      <c r="U4" s="3">
        <v>1958</v>
      </c>
      <c r="V4" s="3">
        <v>0.95399999999999996</v>
      </c>
      <c r="W4">
        <v>0.92158614425838958</v>
      </c>
      <c r="X4">
        <v>1.3901378756529721</v>
      </c>
      <c r="Y4" s="3">
        <v>1958</v>
      </c>
      <c r="Z4" s="3">
        <v>0.95399999999999996</v>
      </c>
      <c r="AA4">
        <v>0.92247525222431537</v>
      </c>
      <c r="AB4">
        <v>1.3943923300746968</v>
      </c>
      <c r="AC4" s="3">
        <v>1958</v>
      </c>
      <c r="AD4" s="3">
        <v>0.95399999999999996</v>
      </c>
      <c r="AE4">
        <v>0.92719725248576546</v>
      </c>
      <c r="AF4">
        <v>1.3512592783774278</v>
      </c>
      <c r="AG4" s="3">
        <v>1958</v>
      </c>
      <c r="AH4" s="3">
        <v>0.95399999999999996</v>
      </c>
      <c r="AI4">
        <v>0.92436813433900278</v>
      </c>
      <c r="AJ4">
        <v>1.3931467759213516</v>
      </c>
      <c r="AK4" s="3">
        <v>1958</v>
      </c>
      <c r="AL4" s="3">
        <v>0.95399999999999996</v>
      </c>
      <c r="AM4">
        <v>0.92540528393460009</v>
      </c>
      <c r="AN4">
        <v>1.3847087420568815</v>
      </c>
      <c r="AO4" s="3">
        <v>1958</v>
      </c>
      <c r="AP4" s="3">
        <v>0.95399999999999996</v>
      </c>
      <c r="AQ4">
        <v>0.94126439036051324</v>
      </c>
      <c r="AR4">
        <v>1.2327891119141774</v>
      </c>
      <c r="AS4" s="3">
        <v>1958</v>
      </c>
      <c r="AT4" s="3">
        <v>0.95399999999999996</v>
      </c>
      <c r="AU4">
        <v>0.95890413175623235</v>
      </c>
      <c r="AV4">
        <v>1.0311683242014935</v>
      </c>
      <c r="AW4" s="3">
        <v>1958</v>
      </c>
      <c r="AX4" s="3">
        <v>0.95399999999999996</v>
      </c>
      <c r="AY4">
        <v>0.91670960374791322</v>
      </c>
      <c r="AZ4">
        <v>1.3895957267192782</v>
      </c>
      <c r="BA4" s="3">
        <v>1958</v>
      </c>
      <c r="BB4" s="3">
        <v>0.95399999999999996</v>
      </c>
      <c r="BC4">
        <v>0.91540217540385871</v>
      </c>
      <c r="BD4">
        <v>1.350857111261218</v>
      </c>
      <c r="BE4" s="3">
        <v>1958</v>
      </c>
      <c r="BF4" s="3">
        <v>0.95399999999999996</v>
      </c>
      <c r="BG4">
        <v>0.91617244867713499</v>
      </c>
      <c r="BH4">
        <v>1.323033131460871</v>
      </c>
      <c r="BI4" s="3">
        <v>1958</v>
      </c>
      <c r="BJ4" s="3">
        <v>0.95399999999999996</v>
      </c>
      <c r="BK4">
        <v>0.91672036958327086</v>
      </c>
      <c r="BL4">
        <v>1.2993930225943786</v>
      </c>
    </row>
    <row r="5" spans="1:64" ht="17.25" thickTop="1" thickBot="1" x14ac:dyDescent="0.3">
      <c r="B5">
        <v>0.23902729860750058</v>
      </c>
      <c r="C5" s="13">
        <v>0.92158614425838958</v>
      </c>
      <c r="D5">
        <v>129.28133033334353</v>
      </c>
      <c r="E5" s="3">
        <v>1962</v>
      </c>
      <c r="F5" s="3">
        <v>1.373</v>
      </c>
      <c r="G5">
        <v>147.66852329761858</v>
      </c>
      <c r="H5">
        <v>12</v>
      </c>
      <c r="I5" s="3">
        <v>1966</v>
      </c>
      <c r="J5" s="3">
        <v>2.746</v>
      </c>
      <c r="K5" s="10">
        <v>121.12516899778549</v>
      </c>
      <c r="L5">
        <v>11</v>
      </c>
      <c r="M5" s="3">
        <v>1966</v>
      </c>
      <c r="N5" s="3">
        <v>2.746</v>
      </c>
      <c r="O5" s="10">
        <v>124.90036350953967</v>
      </c>
      <c r="P5">
        <v>11</v>
      </c>
      <c r="Q5" s="3">
        <v>1966</v>
      </c>
      <c r="R5" s="3">
        <v>2.746</v>
      </c>
      <c r="S5" s="10">
        <v>133.9166005934463</v>
      </c>
      <c r="T5">
        <v>11</v>
      </c>
      <c r="U5" s="3">
        <v>1966</v>
      </c>
      <c r="V5" s="3">
        <v>2.746</v>
      </c>
      <c r="W5" s="10">
        <v>129.28133033334353</v>
      </c>
      <c r="X5">
        <v>11</v>
      </c>
      <c r="Y5" s="3">
        <v>1962</v>
      </c>
      <c r="Z5" s="3">
        <v>1.373</v>
      </c>
      <c r="AA5" s="10">
        <v>130.89017462950216</v>
      </c>
      <c r="AB5">
        <v>11</v>
      </c>
      <c r="AC5" s="3">
        <v>1962</v>
      </c>
      <c r="AD5" s="3">
        <v>1.373</v>
      </c>
      <c r="AE5" s="10">
        <v>140.09319875392421</v>
      </c>
      <c r="AF5">
        <v>11</v>
      </c>
      <c r="AG5" s="3">
        <v>1962</v>
      </c>
      <c r="AH5" s="3">
        <v>1.373</v>
      </c>
      <c r="AI5" s="10">
        <v>134.4413414751001</v>
      </c>
      <c r="AJ5">
        <v>11</v>
      </c>
      <c r="AK5" s="3">
        <v>1962</v>
      </c>
      <c r="AL5" s="3">
        <v>1.373</v>
      </c>
      <c r="AM5" s="10">
        <v>136.46352798442024</v>
      </c>
      <c r="AN5">
        <v>11</v>
      </c>
      <c r="AO5" s="3">
        <v>1962</v>
      </c>
      <c r="AP5" s="3">
        <v>1.373</v>
      </c>
      <c r="AQ5" s="10">
        <v>176.27991532763306</v>
      </c>
      <c r="AR5">
        <v>11</v>
      </c>
      <c r="AS5" s="3">
        <v>1962</v>
      </c>
      <c r="AT5" s="3">
        <v>1.373</v>
      </c>
      <c r="AU5" s="10">
        <v>256.66681104658761</v>
      </c>
      <c r="AV5">
        <v>11</v>
      </c>
      <c r="AW5" s="3">
        <v>1962</v>
      </c>
      <c r="AX5" s="3">
        <v>1.373</v>
      </c>
      <c r="AY5" s="10">
        <v>121.06804739777438</v>
      </c>
      <c r="AZ5">
        <v>11</v>
      </c>
      <c r="BA5" s="3">
        <v>1962</v>
      </c>
      <c r="BB5" s="3">
        <v>1.373</v>
      </c>
      <c r="BC5" s="10">
        <v>119.02698417497758</v>
      </c>
      <c r="BD5">
        <v>11</v>
      </c>
      <c r="BE5" s="3">
        <v>1962</v>
      </c>
      <c r="BF5" s="3">
        <v>1.373</v>
      </c>
      <c r="BG5" s="10">
        <v>120.22177406367362</v>
      </c>
      <c r="BH5">
        <v>11</v>
      </c>
      <c r="BI5" s="3">
        <v>1962</v>
      </c>
      <c r="BJ5" s="3">
        <v>1.373</v>
      </c>
      <c r="BK5" s="10">
        <v>121.08512027438499</v>
      </c>
      <c r="BL5">
        <v>11</v>
      </c>
    </row>
    <row r="6" spans="1:64" ht="15.75" thickTop="1" x14ac:dyDescent="0.25">
      <c r="B6">
        <v>0.23788844674445286</v>
      </c>
      <c r="C6" s="13">
        <v>0.92247525222431537</v>
      </c>
      <c r="D6">
        <v>130.89017462950216</v>
      </c>
      <c r="E6" s="3">
        <v>1966</v>
      </c>
      <c r="F6" s="3">
        <v>2.746</v>
      </c>
      <c r="G6">
        <v>263.30468864313167</v>
      </c>
      <c r="H6">
        <v>21.396951721047888</v>
      </c>
      <c r="I6" s="3">
        <v>1971</v>
      </c>
      <c r="J6" s="3">
        <v>2.746</v>
      </c>
      <c r="K6">
        <v>229.68045058590238</v>
      </c>
      <c r="L6">
        <v>20.858463830016348</v>
      </c>
      <c r="M6" s="3">
        <v>1971</v>
      </c>
      <c r="N6" s="3">
        <v>2.746</v>
      </c>
      <c r="O6">
        <v>237.48387885719538</v>
      </c>
      <c r="P6">
        <v>20.915252718456856</v>
      </c>
      <c r="Q6" s="3">
        <v>1971</v>
      </c>
      <c r="R6" s="3">
        <v>2.746</v>
      </c>
      <c r="S6">
        <v>247.80581439699907</v>
      </c>
      <c r="T6">
        <v>20.35493692557478</v>
      </c>
      <c r="U6" s="3">
        <v>1971</v>
      </c>
      <c r="V6" s="3">
        <v>2.746</v>
      </c>
      <c r="W6">
        <v>249.83401359363816</v>
      </c>
      <c r="X6">
        <v>21.257316446574542</v>
      </c>
      <c r="Y6" s="3">
        <v>1971</v>
      </c>
      <c r="Z6" s="3">
        <v>2.746</v>
      </c>
      <c r="AA6">
        <v>254.49368933307551</v>
      </c>
      <c r="AB6">
        <v>21.387629671882564</v>
      </c>
      <c r="AC6" s="3">
        <v>1966</v>
      </c>
      <c r="AD6" s="3">
        <v>2.746</v>
      </c>
      <c r="AE6">
        <v>255.79640099354611</v>
      </c>
      <c r="AF6">
        <v>20.084918011411954</v>
      </c>
      <c r="AG6" s="3">
        <v>1966</v>
      </c>
      <c r="AH6" s="3">
        <v>2.746</v>
      </c>
      <c r="AI6">
        <v>260.93154496672037</v>
      </c>
      <c r="AJ6">
        <v>21.349437331860621</v>
      </c>
      <c r="AK6" s="3">
        <v>1966</v>
      </c>
      <c r="AL6" s="3">
        <v>2.746</v>
      </c>
      <c r="AM6">
        <v>261.65766588475208</v>
      </c>
      <c r="AN6">
        <v>21.091601303616265</v>
      </c>
      <c r="AO6" s="3">
        <v>1966</v>
      </c>
      <c r="AP6" s="3">
        <v>2.746</v>
      </c>
      <c r="AQ6">
        <v>267.90474965993894</v>
      </c>
      <c r="AR6">
        <v>16.717458938995609</v>
      </c>
      <c r="AS6" s="3">
        <v>1966</v>
      </c>
      <c r="AT6" s="3">
        <v>2.746</v>
      </c>
      <c r="AU6">
        <v>272.91590248171377</v>
      </c>
      <c r="AV6">
        <v>11.696389241201679</v>
      </c>
      <c r="AW6" s="3">
        <v>1966</v>
      </c>
      <c r="AX6" s="3">
        <v>2.746</v>
      </c>
      <c r="AY6">
        <v>233.77952824096494</v>
      </c>
      <c r="AZ6">
        <v>21.240739120881273</v>
      </c>
      <c r="BA6" s="3">
        <v>1966</v>
      </c>
      <c r="BB6" s="3">
        <v>2.746</v>
      </c>
      <c r="BC6">
        <v>217.20221839586432</v>
      </c>
      <c r="BD6">
        <v>20.072964285495033</v>
      </c>
      <c r="BE6" s="3">
        <v>1966</v>
      </c>
      <c r="BF6" s="3">
        <v>2.746</v>
      </c>
      <c r="BG6">
        <v>210.43819705052903</v>
      </c>
      <c r="BH6">
        <v>19.254583336374743</v>
      </c>
      <c r="BI6" s="3">
        <v>1966</v>
      </c>
      <c r="BJ6" s="3">
        <v>2.746</v>
      </c>
      <c r="BK6">
        <v>204.44280845045574</v>
      </c>
      <c r="BL6">
        <v>18.572644498836507</v>
      </c>
    </row>
    <row r="7" spans="1:64" x14ac:dyDescent="0.25">
      <c r="B7">
        <v>0.2357108409966002</v>
      </c>
      <c r="C7" s="13">
        <v>0.92719725248576546</v>
      </c>
      <c r="D7">
        <v>140.09319875392421</v>
      </c>
      <c r="E7" s="3">
        <v>1971</v>
      </c>
      <c r="F7" s="3">
        <v>2.746</v>
      </c>
      <c r="G7" t="s">
        <v>17</v>
      </c>
      <c r="H7">
        <f>TINV(0.0455,H5)</f>
        <v>2.2313513170834232</v>
      </c>
      <c r="I7" s="3">
        <v>1973</v>
      </c>
      <c r="J7" s="3">
        <v>10.727</v>
      </c>
      <c r="K7" t="s">
        <v>17</v>
      </c>
      <c r="L7">
        <f>TINV(0.0455,L5)</f>
        <v>2.2548660037131212</v>
      </c>
      <c r="M7" s="3">
        <v>1973</v>
      </c>
      <c r="N7" s="3">
        <v>10.727</v>
      </c>
      <c r="O7" t="s">
        <v>17</v>
      </c>
      <c r="P7">
        <f>TINV(0.0455,P5)</f>
        <v>2.2548660037131212</v>
      </c>
      <c r="Q7" s="3">
        <v>1973</v>
      </c>
      <c r="R7" s="3">
        <v>10.727</v>
      </c>
      <c r="S7" t="s">
        <v>17</v>
      </c>
      <c r="T7">
        <f>TINV(0.0455,T5)</f>
        <v>2.2548660037131212</v>
      </c>
      <c r="U7" s="3">
        <v>1973</v>
      </c>
      <c r="V7" s="3">
        <v>10.727</v>
      </c>
      <c r="W7" t="s">
        <v>17</v>
      </c>
      <c r="X7">
        <f>TINV(0.0455,X5)</f>
        <v>2.2548660037131212</v>
      </c>
      <c r="Y7" s="3">
        <v>1973</v>
      </c>
      <c r="Z7" s="3">
        <v>10.727</v>
      </c>
      <c r="AA7" t="s">
        <v>17</v>
      </c>
      <c r="AB7">
        <f>TINV(0.0455,AB5)</f>
        <v>2.2548660037131212</v>
      </c>
      <c r="AC7" s="3">
        <v>1973</v>
      </c>
      <c r="AD7" s="3">
        <v>10.727</v>
      </c>
      <c r="AE7" t="s">
        <v>17</v>
      </c>
      <c r="AF7">
        <f>TINV(0.0455,AF5)</f>
        <v>2.2548660037131212</v>
      </c>
      <c r="AG7" s="3">
        <v>1971</v>
      </c>
      <c r="AH7" s="3">
        <v>2.746</v>
      </c>
      <c r="AI7" t="s">
        <v>17</v>
      </c>
      <c r="AJ7">
        <f>TINV(0.0455,AJ5)</f>
        <v>2.2548660037131212</v>
      </c>
      <c r="AK7" s="3">
        <v>1971</v>
      </c>
      <c r="AL7" s="3">
        <v>2.746</v>
      </c>
      <c r="AM7" t="s">
        <v>17</v>
      </c>
      <c r="AN7">
        <f>TINV(0.0455,AN5)</f>
        <v>2.2548660037131212</v>
      </c>
      <c r="AO7" s="3">
        <v>1971</v>
      </c>
      <c r="AP7" s="3">
        <v>2.746</v>
      </c>
      <c r="AQ7" t="s">
        <v>17</v>
      </c>
      <c r="AR7">
        <f>TINV(0.0455,AR5)</f>
        <v>2.2548660037131212</v>
      </c>
      <c r="AS7" s="3">
        <v>1971</v>
      </c>
      <c r="AT7" s="3">
        <v>2.746</v>
      </c>
      <c r="AU7" t="s">
        <v>17</v>
      </c>
      <c r="AV7">
        <f>TINV(0.0455,AV5)</f>
        <v>2.2548660037131212</v>
      </c>
      <c r="AW7" s="3">
        <v>1971</v>
      </c>
      <c r="AX7" s="3">
        <v>2.746</v>
      </c>
      <c r="AY7" t="s">
        <v>17</v>
      </c>
      <c r="AZ7">
        <f>TINV(0.0455,AZ5)</f>
        <v>2.2548660037131212</v>
      </c>
      <c r="BA7" s="3">
        <v>1971</v>
      </c>
      <c r="BB7" s="3">
        <v>2.746</v>
      </c>
      <c r="BC7" t="s">
        <v>17</v>
      </c>
      <c r="BD7">
        <f>TINV(0.0455,BD5)</f>
        <v>2.2548660037131212</v>
      </c>
      <c r="BE7" s="3">
        <v>1971</v>
      </c>
      <c r="BF7" s="3">
        <v>2.746</v>
      </c>
      <c r="BG7" t="s">
        <v>17</v>
      </c>
      <c r="BH7">
        <f>TINV(0.0455,BH5)</f>
        <v>2.2548660037131212</v>
      </c>
      <c r="BI7" s="3">
        <v>1971</v>
      </c>
      <c r="BJ7" s="3">
        <v>2.746</v>
      </c>
    </row>
    <row r="8" spans="1:64" x14ac:dyDescent="0.25">
      <c r="B8">
        <v>0.2373522989299594</v>
      </c>
      <c r="C8" s="13">
        <v>0.92436813433900278</v>
      </c>
      <c r="D8">
        <v>134.4413414751001</v>
      </c>
      <c r="E8" s="3">
        <v>1973</v>
      </c>
      <c r="F8" s="3">
        <v>10.727</v>
      </c>
      <c r="G8" t="s">
        <v>18</v>
      </c>
      <c r="H8">
        <f>H7*G3</f>
        <v>4.3631547774972607E-2</v>
      </c>
      <c r="I8" s="3">
        <v>1975</v>
      </c>
      <c r="J8" s="3">
        <v>12.497999999999999</v>
      </c>
      <c r="K8" t="s">
        <v>18</v>
      </c>
      <c r="L8">
        <f>L7*K3</f>
        <v>4.9648809149699401E-2</v>
      </c>
      <c r="M8" s="3">
        <v>1975</v>
      </c>
      <c r="N8" s="3">
        <v>12.497999999999999</v>
      </c>
      <c r="O8" t="s">
        <v>18</v>
      </c>
      <c r="P8">
        <f>P7*O3</f>
        <v>4.872318411801712E-2</v>
      </c>
      <c r="Q8" s="3">
        <v>1975</v>
      </c>
      <c r="R8" s="3">
        <v>12.497999999999999</v>
      </c>
      <c r="S8" t="s">
        <v>18</v>
      </c>
      <c r="T8">
        <f>T7*S3</f>
        <v>4.7251109556856907E-2</v>
      </c>
      <c r="U8" s="3">
        <v>1975</v>
      </c>
      <c r="V8" s="3">
        <v>12.497999999999999</v>
      </c>
      <c r="W8" t="s">
        <v>18</v>
      </c>
      <c r="X8">
        <f>X7*W3</f>
        <v>4.7402400568961771E-2</v>
      </c>
      <c r="Y8" s="3">
        <v>1975</v>
      </c>
      <c r="Z8" s="3">
        <v>12.497999999999999</v>
      </c>
      <c r="AA8" t="s">
        <v>18</v>
      </c>
      <c r="AB8">
        <f>AB7*AA3</f>
        <v>4.688571744485865E-2</v>
      </c>
      <c r="AC8" s="3">
        <v>1975</v>
      </c>
      <c r="AD8" s="3">
        <v>12.497999999999999</v>
      </c>
      <c r="AE8" t="s">
        <v>18</v>
      </c>
      <c r="AF8">
        <f>AF7*AE3</f>
        <v>4.490469701498466E-2</v>
      </c>
      <c r="AG8" s="3">
        <v>1975</v>
      </c>
      <c r="AH8" s="3">
        <v>12.497999999999999</v>
      </c>
      <c r="AI8" t="s">
        <v>18</v>
      </c>
      <c r="AJ8">
        <f>AJ7*AI3</f>
        <v>4.6158082894069474E-2</v>
      </c>
      <c r="AK8" s="3">
        <v>1973</v>
      </c>
      <c r="AL8" s="3">
        <v>10.727</v>
      </c>
      <c r="AM8" t="s">
        <v>18</v>
      </c>
      <c r="AN8">
        <f>AN7*AM3</f>
        <v>4.5784320981408465E-2</v>
      </c>
      <c r="AO8" s="3">
        <v>1973</v>
      </c>
      <c r="AP8" s="3">
        <v>10.727</v>
      </c>
      <c r="AQ8" t="s">
        <v>18</v>
      </c>
      <c r="AR8">
        <f>AR7*AQ3</f>
        <v>4.0977998364095623E-2</v>
      </c>
      <c r="AS8" s="3">
        <v>1973</v>
      </c>
      <c r="AT8" s="3">
        <v>10.727</v>
      </c>
      <c r="AU8" t="s">
        <v>18</v>
      </c>
      <c r="AV8">
        <f>AV7*AU3</f>
        <v>3.479652141631754E-2</v>
      </c>
      <c r="AW8" s="3">
        <v>1973</v>
      </c>
      <c r="AX8" s="3">
        <v>10.727</v>
      </c>
      <c r="AY8" t="s">
        <v>18</v>
      </c>
      <c r="AZ8">
        <f>AZ7*AY3</f>
        <v>4.8304458920523451E-2</v>
      </c>
      <c r="BA8" s="3">
        <v>1973</v>
      </c>
      <c r="BB8" s="3">
        <v>10.727</v>
      </c>
      <c r="BC8" t="s">
        <v>18</v>
      </c>
      <c r="BD8">
        <f>BD7*BC3</f>
        <v>4.7774457941836851E-2</v>
      </c>
      <c r="BE8" s="3">
        <v>1973</v>
      </c>
      <c r="BF8" s="3">
        <v>10.727</v>
      </c>
      <c r="BG8" t="s">
        <v>18</v>
      </c>
      <c r="BH8">
        <f>BH7*BG3</f>
        <v>4.7091702548084251E-2</v>
      </c>
      <c r="BI8" s="3">
        <v>1973</v>
      </c>
      <c r="BJ8" s="3">
        <v>10.727</v>
      </c>
    </row>
    <row r="9" spans="1:64" x14ac:dyDescent="0.25">
      <c r="B9">
        <v>0.23719434800350142</v>
      </c>
      <c r="C9" s="13">
        <v>0.92540528393460009</v>
      </c>
      <c r="D9">
        <v>136.46352798442024</v>
      </c>
      <c r="E9" s="3">
        <v>1975</v>
      </c>
      <c r="F9" s="3">
        <v>12.497999999999999</v>
      </c>
      <c r="G9" t="s">
        <v>19</v>
      </c>
      <c r="H9">
        <f>G2+H8</f>
        <v>1.3118543096677127</v>
      </c>
      <c r="I9" s="3">
        <v>1986</v>
      </c>
      <c r="J9" s="3">
        <v>36.613999999999997</v>
      </c>
      <c r="K9" t="s">
        <v>19</v>
      </c>
      <c r="L9">
        <f>K2+L8</f>
        <v>1.3238620817927598</v>
      </c>
      <c r="M9" s="3">
        <v>1986</v>
      </c>
      <c r="N9" s="3">
        <v>36.613999999999997</v>
      </c>
      <c r="O9" t="s">
        <v>19</v>
      </c>
      <c r="P9">
        <f>O2+P8</f>
        <v>1.3218662247831507</v>
      </c>
      <c r="Q9" s="3">
        <v>1986</v>
      </c>
      <c r="R9" s="3">
        <v>36.613999999999997</v>
      </c>
      <c r="S9" t="s">
        <v>19</v>
      </c>
      <c r="T9">
        <f>S2+T8</f>
        <v>1.3216800371254394</v>
      </c>
      <c r="U9" s="3">
        <v>1986</v>
      </c>
      <c r="V9" s="3">
        <v>36.613999999999997</v>
      </c>
      <c r="W9" t="s">
        <v>19</v>
      </c>
      <c r="X9">
        <f>W2+X8</f>
        <v>1.3174156062716098</v>
      </c>
      <c r="Y9" s="3">
        <v>1986</v>
      </c>
      <c r="Z9" s="3">
        <v>36.613999999999997</v>
      </c>
      <c r="AA9" t="s">
        <v>19</v>
      </c>
      <c r="AB9">
        <f>AA2+AB8</f>
        <v>1.3154533895226641</v>
      </c>
      <c r="AC9" s="3">
        <v>1986</v>
      </c>
      <c r="AD9" s="3">
        <v>36.613999999999997</v>
      </c>
      <c r="AE9" t="s">
        <v>19</v>
      </c>
      <c r="AF9">
        <f>AE2+AF8</f>
        <v>1.310712934409376</v>
      </c>
      <c r="AG9" s="3">
        <v>1986</v>
      </c>
      <c r="AH9" s="3">
        <v>36.613999999999997</v>
      </c>
      <c r="AI9" t="s">
        <v>19</v>
      </c>
      <c r="AJ9">
        <f>AI2+AJ8</f>
        <v>1.3140457974821025</v>
      </c>
      <c r="AK9" s="3">
        <v>1986</v>
      </c>
      <c r="AL9" s="3">
        <v>36.613999999999997</v>
      </c>
      <c r="AM9" t="s">
        <v>19</v>
      </c>
      <c r="AN9">
        <f>AM2+AN8</f>
        <v>1.3134717873453901</v>
      </c>
      <c r="AO9" s="3">
        <v>1975</v>
      </c>
      <c r="AP9" s="3">
        <v>12.497999999999999</v>
      </c>
      <c r="AQ9" t="s">
        <v>19</v>
      </c>
      <c r="AR9">
        <f>AQ2+AR8</f>
        <v>1.3138625279622056</v>
      </c>
      <c r="AS9" s="3">
        <v>1975</v>
      </c>
      <c r="AT9" s="3">
        <v>12.497999999999999</v>
      </c>
      <c r="AU9" t="s">
        <v>19</v>
      </c>
      <c r="AV9">
        <f>AU2+AV8</f>
        <v>1.3152692197074243</v>
      </c>
      <c r="AW9" s="3">
        <v>1975</v>
      </c>
      <c r="AX9" s="3">
        <v>12.497999999999999</v>
      </c>
      <c r="AY9" t="s">
        <v>19</v>
      </c>
      <c r="AZ9">
        <f>AY2+AZ8</f>
        <v>1.3141138604883049</v>
      </c>
      <c r="BA9" s="3">
        <v>1975</v>
      </c>
      <c r="BB9" s="3">
        <v>12.497999999999999</v>
      </c>
      <c r="BC9" t="s">
        <v>19</v>
      </c>
      <c r="BD9">
        <f>BC2+BD8</f>
        <v>1.3078252701043762</v>
      </c>
      <c r="BE9" s="3">
        <v>1975</v>
      </c>
      <c r="BF9" s="3">
        <v>12.497999999999999</v>
      </c>
      <c r="BG9" t="s">
        <v>19</v>
      </c>
      <c r="BH9">
        <f>BG2+BH8</f>
        <v>1.3044203079499279</v>
      </c>
      <c r="BI9" s="3">
        <v>1975</v>
      </c>
      <c r="BJ9" s="3">
        <v>12.497999999999999</v>
      </c>
    </row>
    <row r="10" spans="1:64" x14ac:dyDescent="0.25">
      <c r="B10">
        <v>0.24128560815405078</v>
      </c>
      <c r="C10" s="13">
        <v>0.94126439036051324</v>
      </c>
      <c r="D10">
        <v>176.27991532763306</v>
      </c>
      <c r="E10" s="3">
        <v>1986</v>
      </c>
      <c r="F10" s="3">
        <v>36.613999999999997</v>
      </c>
      <c r="G10" t="s">
        <v>20</v>
      </c>
      <c r="H10">
        <f>G2-H8</f>
        <v>1.2245912141177673</v>
      </c>
      <c r="I10" s="3">
        <v>1992</v>
      </c>
      <c r="J10" s="3">
        <v>64.075000000000003</v>
      </c>
      <c r="K10" t="s">
        <v>20</v>
      </c>
      <c r="L10">
        <f>K2-L8</f>
        <v>1.224564463493361</v>
      </c>
      <c r="M10" s="3">
        <v>1992</v>
      </c>
      <c r="N10" s="3">
        <v>64.075000000000003</v>
      </c>
      <c r="O10" t="s">
        <v>20</v>
      </c>
      <c r="P10">
        <f>O2-P8</f>
        <v>1.2244198565471165</v>
      </c>
      <c r="Q10" s="3">
        <v>1992</v>
      </c>
      <c r="R10" s="3">
        <v>64.075000000000003</v>
      </c>
      <c r="S10" t="s">
        <v>20</v>
      </c>
      <c r="T10">
        <f>S2-T8</f>
        <v>1.2271778180117257</v>
      </c>
      <c r="U10" s="3">
        <v>1992</v>
      </c>
      <c r="V10" s="3">
        <v>64.075000000000003</v>
      </c>
      <c r="W10" t="s">
        <v>20</v>
      </c>
      <c r="X10">
        <f>W2-X8</f>
        <v>1.2226108051336864</v>
      </c>
      <c r="Y10" s="3">
        <v>1992</v>
      </c>
      <c r="Z10" s="3">
        <v>64.075000000000003</v>
      </c>
      <c r="AA10" t="s">
        <v>20</v>
      </c>
      <c r="AB10">
        <f>AA2-AB8</f>
        <v>1.2216819546329467</v>
      </c>
      <c r="AC10" s="3">
        <v>1992</v>
      </c>
      <c r="AD10" s="3">
        <v>64.075000000000003</v>
      </c>
      <c r="AE10" t="s">
        <v>20</v>
      </c>
      <c r="AF10">
        <f>AE2-AF8</f>
        <v>1.2209035403794066</v>
      </c>
      <c r="AG10" s="3">
        <v>1992</v>
      </c>
      <c r="AH10" s="3">
        <v>64.075000000000003</v>
      </c>
      <c r="AI10" t="s">
        <v>20</v>
      </c>
      <c r="AJ10">
        <f>AI2-AJ8</f>
        <v>1.2217296316939634</v>
      </c>
      <c r="AK10" s="3">
        <v>1992</v>
      </c>
      <c r="AL10" s="3">
        <v>64.075000000000003</v>
      </c>
      <c r="AM10" t="s">
        <v>20</v>
      </c>
      <c r="AN10">
        <f>AM2-AN8</f>
        <v>1.2219031453825733</v>
      </c>
      <c r="AO10" s="3">
        <v>1992</v>
      </c>
      <c r="AP10" s="3">
        <v>64.075000000000003</v>
      </c>
      <c r="AQ10" t="s">
        <v>20</v>
      </c>
      <c r="AR10">
        <f>AQ2-AR8</f>
        <v>1.2319065312340143</v>
      </c>
      <c r="AS10" s="3">
        <v>1986</v>
      </c>
      <c r="AT10" s="3">
        <v>36.613999999999997</v>
      </c>
      <c r="AU10" t="s">
        <v>20</v>
      </c>
      <c r="AV10">
        <f>AU2-AV8</f>
        <v>1.2456761768747893</v>
      </c>
      <c r="AW10" s="3">
        <v>1986</v>
      </c>
      <c r="AX10" s="3">
        <v>36.613999999999997</v>
      </c>
      <c r="AY10" t="s">
        <v>20</v>
      </c>
      <c r="AZ10">
        <f>AY2-AZ8</f>
        <v>1.2175049426472579</v>
      </c>
      <c r="BA10" s="3">
        <v>1986</v>
      </c>
      <c r="BB10" s="3">
        <v>36.613999999999997</v>
      </c>
      <c r="BC10" t="s">
        <v>20</v>
      </c>
      <c r="BD10">
        <f>BC2-BD8</f>
        <v>1.2122763542207025</v>
      </c>
      <c r="BE10" s="3">
        <v>1986</v>
      </c>
      <c r="BF10" s="3">
        <v>36.613999999999997</v>
      </c>
      <c r="BG10" t="s">
        <v>20</v>
      </c>
      <c r="BH10">
        <f>BG2-BH8</f>
        <v>1.2102369028537596</v>
      </c>
      <c r="BI10" s="3">
        <v>1986</v>
      </c>
      <c r="BJ10" s="3">
        <v>36.613999999999997</v>
      </c>
    </row>
    <row r="11" spans="1:64" x14ac:dyDescent="0.25">
      <c r="B11">
        <v>0.24722930529863849</v>
      </c>
      <c r="C11" s="13">
        <v>0.95890413175623235</v>
      </c>
      <c r="D11">
        <v>256.66681104658761</v>
      </c>
      <c r="E11" s="3">
        <v>1992</v>
      </c>
      <c r="F11" s="3">
        <v>64.075000000000003</v>
      </c>
      <c r="G11" t="s">
        <v>21</v>
      </c>
      <c r="H11" s="14">
        <f>LN(G2)</f>
        <v>0.23761652031129382</v>
      </c>
      <c r="I11" s="3">
        <v>1999</v>
      </c>
      <c r="J11" s="3">
        <v>9153.5619999999999</v>
      </c>
      <c r="K11" t="s">
        <v>21</v>
      </c>
      <c r="L11" s="14">
        <f>LN(K2)</f>
        <v>0.24232894709793867</v>
      </c>
      <c r="M11" s="3">
        <v>1999</v>
      </c>
      <c r="N11" s="3">
        <v>9153.5619999999999</v>
      </c>
      <c r="O11" t="s">
        <v>21</v>
      </c>
      <c r="P11" s="14">
        <f>LN(O2)</f>
        <v>0.24148867827860981</v>
      </c>
      <c r="Q11" s="3">
        <v>1999</v>
      </c>
      <c r="R11" s="3">
        <v>9153.5619999999999</v>
      </c>
      <c r="S11" t="s">
        <v>21</v>
      </c>
      <c r="T11" s="14">
        <f>LN(S2)</f>
        <v>0.24249817832703696</v>
      </c>
      <c r="U11" s="3">
        <v>1999</v>
      </c>
      <c r="V11" s="3">
        <v>9153.5619999999999</v>
      </c>
      <c r="W11" t="s">
        <v>21</v>
      </c>
      <c r="X11" s="14">
        <f>LN(W2)</f>
        <v>0.23902729860750058</v>
      </c>
      <c r="Y11" s="3">
        <v>1999</v>
      </c>
      <c r="Z11" s="3">
        <v>9153.5619999999999</v>
      </c>
      <c r="AA11" t="s">
        <v>21</v>
      </c>
      <c r="AB11" s="14">
        <f>LN(AA2)</f>
        <v>0.23788844674445286</v>
      </c>
      <c r="AC11" s="3">
        <v>1999</v>
      </c>
      <c r="AD11" s="3">
        <v>9153.5619999999999</v>
      </c>
      <c r="AE11" t="s">
        <v>21</v>
      </c>
      <c r="AF11" s="14">
        <f>LN(AE2)</f>
        <v>0.2357108409966002</v>
      </c>
      <c r="AG11" s="3">
        <v>1999</v>
      </c>
      <c r="AH11" s="3">
        <v>9153.5619999999999</v>
      </c>
      <c r="AI11" t="s">
        <v>21</v>
      </c>
      <c r="AJ11" s="14">
        <f>LN(AI2)</f>
        <v>0.2373522989299594</v>
      </c>
      <c r="AK11" s="3">
        <v>1999</v>
      </c>
      <c r="AL11" s="3">
        <v>9153.5619999999999</v>
      </c>
      <c r="AM11" t="s">
        <v>21</v>
      </c>
      <c r="AN11" s="14">
        <f>LN(AM2)</f>
        <v>0.23719434800350142</v>
      </c>
      <c r="AO11" s="3">
        <v>1999</v>
      </c>
      <c r="AP11" s="3">
        <v>9153.5619999999999</v>
      </c>
      <c r="AQ11" t="s">
        <v>21</v>
      </c>
      <c r="AR11" s="14">
        <f>LN(AQ2)</f>
        <v>0.24128560815405078</v>
      </c>
      <c r="AS11" s="3">
        <v>1999</v>
      </c>
      <c r="AT11" s="3">
        <v>9153.5619999999999</v>
      </c>
      <c r="AU11" t="s">
        <v>21</v>
      </c>
      <c r="AV11" s="14">
        <f>LN(AU2)</f>
        <v>0.24722930529863849</v>
      </c>
      <c r="AW11" s="3">
        <v>1992</v>
      </c>
      <c r="AX11" s="3">
        <v>64.075000000000003</v>
      </c>
      <c r="AY11" t="s">
        <v>21</v>
      </c>
      <c r="AZ11" s="14">
        <f>LN(AY2)</f>
        <v>0.23571176070372518</v>
      </c>
      <c r="BA11" s="3">
        <v>1992</v>
      </c>
      <c r="BB11" s="3">
        <v>64.075000000000003</v>
      </c>
      <c r="BC11" t="s">
        <v>21</v>
      </c>
      <c r="BD11" s="14">
        <f>LN(BC2)</f>
        <v>0.23115204726339691</v>
      </c>
      <c r="BE11" s="3">
        <v>1992</v>
      </c>
      <c r="BF11" s="3">
        <v>64.075000000000003</v>
      </c>
      <c r="BG11" t="s">
        <v>21</v>
      </c>
      <c r="BH11" s="14">
        <f>LN(BG2)</f>
        <v>0.22898931581117765</v>
      </c>
      <c r="BI11" s="3">
        <v>1992</v>
      </c>
      <c r="BJ11" s="3">
        <v>64.075000000000003</v>
      </c>
    </row>
    <row r="12" spans="1:64" x14ac:dyDescent="0.25">
      <c r="B12">
        <v>0.23571176070372518</v>
      </c>
      <c r="C12" s="13">
        <v>0.91670960374791322</v>
      </c>
      <c r="D12">
        <v>121.06804739777438</v>
      </c>
      <c r="E12" s="3">
        <v>1999</v>
      </c>
      <c r="F12" s="3">
        <v>9153.5619999999999</v>
      </c>
      <c r="G12" t="s">
        <v>22</v>
      </c>
      <c r="H12" s="14">
        <f>LN(H9)</f>
        <v>0.27144163989541986</v>
      </c>
      <c r="I12" s="3">
        <v>2002</v>
      </c>
      <c r="J12" s="3">
        <v>36614.245999999999</v>
      </c>
      <c r="K12" t="s">
        <v>22</v>
      </c>
      <c r="L12" s="14">
        <f>LN(L9)</f>
        <v>0.28055328425872939</v>
      </c>
      <c r="M12" s="3">
        <v>2002</v>
      </c>
      <c r="N12" s="3">
        <v>36614.245999999999</v>
      </c>
      <c r="O12" t="s">
        <v>22</v>
      </c>
      <c r="P12" s="14">
        <f>LN(P9)</f>
        <v>0.27904454476855201</v>
      </c>
      <c r="Q12" s="3">
        <v>2002</v>
      </c>
      <c r="R12" s="3">
        <v>36614.245999999999</v>
      </c>
      <c r="S12" t="s">
        <v>22</v>
      </c>
      <c r="T12" s="14">
        <f>LN(T9)</f>
        <v>0.27890368272978078</v>
      </c>
      <c r="U12" s="3">
        <v>2002</v>
      </c>
      <c r="V12" s="3">
        <v>36614.245999999999</v>
      </c>
      <c r="W12" t="s">
        <v>22</v>
      </c>
      <c r="X12" s="14">
        <f>LN(X9)</f>
        <v>0.27567194342088219</v>
      </c>
      <c r="Y12" s="3">
        <v>2002</v>
      </c>
      <c r="Z12" s="3">
        <v>36614.245999999999</v>
      </c>
      <c r="AA12" t="s">
        <v>22</v>
      </c>
      <c r="AB12" s="14">
        <f>LN(AB9)</f>
        <v>0.27418138911272882</v>
      </c>
      <c r="AC12" s="3">
        <v>2002</v>
      </c>
      <c r="AD12" s="3">
        <v>36614.245999999999</v>
      </c>
      <c r="AE12" t="s">
        <v>22</v>
      </c>
      <c r="AF12" s="14">
        <f>LN(AF9)</f>
        <v>0.27057121391646571</v>
      </c>
      <c r="AG12" s="3">
        <v>2002</v>
      </c>
      <c r="AH12" s="3">
        <v>36614.245999999999</v>
      </c>
      <c r="AI12" t="s">
        <v>22</v>
      </c>
      <c r="AJ12" s="14">
        <f>LN(AJ9)</f>
        <v>0.27311077294219049</v>
      </c>
      <c r="AK12" s="3">
        <v>2002</v>
      </c>
      <c r="AL12" s="3">
        <v>36614.245999999999</v>
      </c>
      <c r="AM12" t="s">
        <v>22</v>
      </c>
      <c r="AN12" s="14">
        <f>LN(AN9)</f>
        <v>0.27267385092183288</v>
      </c>
      <c r="AO12" s="3">
        <v>2002</v>
      </c>
      <c r="AP12" s="3">
        <v>36614.245999999999</v>
      </c>
      <c r="AQ12" t="s">
        <v>22</v>
      </c>
      <c r="AR12" s="14">
        <f>LN(AR9)</f>
        <v>0.27297129355592764</v>
      </c>
      <c r="AS12" s="3">
        <v>2002</v>
      </c>
      <c r="AT12" s="3">
        <v>36614.245999999999</v>
      </c>
      <c r="AU12" t="s">
        <v>22</v>
      </c>
      <c r="AV12" s="14">
        <f>LN(AV9)</f>
        <v>0.27404137449097088</v>
      </c>
      <c r="AW12" s="3">
        <v>2002</v>
      </c>
      <c r="AX12" s="3">
        <v>36614.245999999999</v>
      </c>
      <c r="AY12" t="s">
        <v>22</v>
      </c>
      <c r="AZ12" s="14">
        <f>LN(AZ9)</f>
        <v>0.27316256812595052</v>
      </c>
      <c r="BA12" s="3">
        <v>1999</v>
      </c>
      <c r="BB12" s="3">
        <v>9153.5619999999999</v>
      </c>
      <c r="BC12" t="s">
        <v>22</v>
      </c>
      <c r="BD12" s="14">
        <f>LN(BD9)</f>
        <v>0.26836565856455008</v>
      </c>
      <c r="BE12" s="3">
        <v>1999</v>
      </c>
      <c r="BF12" s="3">
        <v>9153.5619999999999</v>
      </c>
      <c r="BG12" t="s">
        <v>22</v>
      </c>
      <c r="BH12" s="14">
        <f>LN(BH9)</f>
        <v>0.26575873361736024</v>
      </c>
      <c r="BI12" s="3">
        <v>1999</v>
      </c>
      <c r="BJ12" s="3">
        <v>9153.5619999999999</v>
      </c>
    </row>
    <row r="13" spans="1:64" x14ac:dyDescent="0.25">
      <c r="B13">
        <v>0.23115204726339691</v>
      </c>
      <c r="C13" s="13">
        <v>0.91540217540385871</v>
      </c>
      <c r="D13">
        <v>119.02698417497758</v>
      </c>
      <c r="E13" s="3">
        <v>2002</v>
      </c>
      <c r="F13" s="3">
        <v>36614.245999999999</v>
      </c>
      <c r="G13" t="s">
        <v>23</v>
      </c>
      <c r="H13" s="14">
        <f>LN(H10)</f>
        <v>0.20260708554452778</v>
      </c>
      <c r="I13" s="3">
        <v>2003</v>
      </c>
      <c r="J13" s="3">
        <v>61023.743999999999</v>
      </c>
      <c r="K13" t="s">
        <v>23</v>
      </c>
      <c r="L13" s="14">
        <f>LN(L10)</f>
        <v>0.20258524077193787</v>
      </c>
      <c r="M13" s="3">
        <v>2003</v>
      </c>
      <c r="N13" s="3">
        <v>61023.743999999999</v>
      </c>
      <c r="O13" t="s">
        <v>23</v>
      </c>
      <c r="P13" s="14">
        <f>LN(P10)</f>
        <v>0.20246714532703916</v>
      </c>
      <c r="Q13" s="3">
        <v>2003</v>
      </c>
      <c r="R13" s="3">
        <v>61023.743999999999</v>
      </c>
      <c r="S13" t="s">
        <v>23</v>
      </c>
      <c r="T13" s="14">
        <f>LN(T10)</f>
        <v>0.20471707618369886</v>
      </c>
      <c r="U13" s="3">
        <v>2003</v>
      </c>
      <c r="V13" s="3">
        <v>61023.743999999999</v>
      </c>
      <c r="W13" t="s">
        <v>23</v>
      </c>
      <c r="X13" s="14">
        <f>LN(X10)</f>
        <v>0.20098857640566617</v>
      </c>
      <c r="Y13" s="3">
        <v>2003</v>
      </c>
      <c r="Z13" s="3">
        <v>61023.743999999999</v>
      </c>
      <c r="AA13" t="s">
        <v>23</v>
      </c>
      <c r="AB13" s="14">
        <f>LN(AB10)</f>
        <v>0.20022856061644551</v>
      </c>
      <c r="AC13" s="3">
        <v>2003</v>
      </c>
      <c r="AD13" s="3">
        <v>61023.743999999999</v>
      </c>
      <c r="AE13" t="s">
        <v>23</v>
      </c>
      <c r="AF13" s="14">
        <f>LN(AF10)</f>
        <v>0.19959119149959664</v>
      </c>
      <c r="AG13" s="3">
        <v>2003</v>
      </c>
      <c r="AH13" s="3">
        <v>61023.743999999999</v>
      </c>
      <c r="AI13" t="s">
        <v>23</v>
      </c>
      <c r="AJ13" s="14">
        <f>LN(AJ10)</f>
        <v>0.20026758561026117</v>
      </c>
      <c r="AK13" s="3">
        <v>2003</v>
      </c>
      <c r="AL13" s="3">
        <v>61023.743999999999</v>
      </c>
      <c r="AM13" t="s">
        <v>23</v>
      </c>
      <c r="AN13" s="14">
        <f>LN(AN10)</f>
        <v>0.20040959851050477</v>
      </c>
      <c r="AO13" s="3">
        <v>2003</v>
      </c>
      <c r="AP13" s="3">
        <v>61023.743999999999</v>
      </c>
      <c r="AQ13" t="s">
        <v>23</v>
      </c>
      <c r="AR13" s="14">
        <f>LN(AR10)</f>
        <v>0.20856299472838477</v>
      </c>
      <c r="AS13" s="3">
        <v>2003</v>
      </c>
      <c r="AT13" s="3">
        <v>61023.743999999999</v>
      </c>
      <c r="AU13" t="s">
        <v>23</v>
      </c>
      <c r="AV13" s="14">
        <f>LN(AV10)</f>
        <v>0.21967849643932008</v>
      </c>
      <c r="AW13" s="3">
        <v>2003</v>
      </c>
      <c r="AX13" s="3">
        <v>61023.743999999999</v>
      </c>
      <c r="AY13" t="s">
        <v>23</v>
      </c>
      <c r="AZ13" s="14">
        <f>LN(AZ10)</f>
        <v>0.19680363563557307</v>
      </c>
      <c r="BA13" s="3">
        <v>2003</v>
      </c>
      <c r="BB13" s="3">
        <v>61023.743999999999</v>
      </c>
      <c r="BC13" t="s">
        <v>23</v>
      </c>
      <c r="BD13" s="14">
        <f>LN(BD10)</f>
        <v>0.19249987668922872</v>
      </c>
      <c r="BE13" s="3">
        <v>2002</v>
      </c>
      <c r="BF13" s="3">
        <v>36614.245999999999</v>
      </c>
      <c r="BG13" t="s">
        <v>23</v>
      </c>
      <c r="BH13" s="14">
        <f>LN(BH10)</f>
        <v>0.19081612792722788</v>
      </c>
      <c r="BI13" s="3">
        <v>2002</v>
      </c>
      <c r="BJ13" s="3">
        <v>36614.245999999999</v>
      </c>
    </row>
    <row r="14" spans="1:64" x14ac:dyDescent="0.25">
      <c r="B14">
        <v>0.22898931581117765</v>
      </c>
      <c r="C14" s="13">
        <v>0.91617244867713499</v>
      </c>
      <c r="D14">
        <v>120.22177406367362</v>
      </c>
      <c r="E14" s="3">
        <v>2003</v>
      </c>
      <c r="F14" s="3">
        <v>61023.743999999999</v>
      </c>
      <c r="G14" t="s">
        <v>24</v>
      </c>
      <c r="H14" s="14">
        <f>H12-H11</f>
        <v>3.382511958412604E-2</v>
      </c>
      <c r="I14" s="3">
        <v>2004</v>
      </c>
      <c r="J14" s="3">
        <v>93001.627999999997</v>
      </c>
      <c r="K14" t="s">
        <v>24</v>
      </c>
      <c r="L14" s="14">
        <f>L12-L11</f>
        <v>3.8224337160790711E-2</v>
      </c>
      <c r="M14" s="3">
        <v>2004</v>
      </c>
      <c r="N14" s="3">
        <v>93001.627999999997</v>
      </c>
      <c r="O14" t="s">
        <v>24</v>
      </c>
      <c r="P14" s="14">
        <f>P12-P11</f>
        <v>3.7555866489942191E-2</v>
      </c>
      <c r="Q14" s="3">
        <v>2004</v>
      </c>
      <c r="R14" s="3">
        <v>93001.627999999997</v>
      </c>
      <c r="S14" t="s">
        <v>24</v>
      </c>
      <c r="T14" s="14">
        <f>T12-T11</f>
        <v>3.6405504402743816E-2</v>
      </c>
      <c r="U14" s="3">
        <v>2004</v>
      </c>
      <c r="V14" s="3">
        <v>93001.627999999997</v>
      </c>
      <c r="W14" t="s">
        <v>24</v>
      </c>
      <c r="X14" s="14">
        <f>X12-X11</f>
        <v>3.6644644813381616E-2</v>
      </c>
      <c r="Y14" s="3">
        <v>2004</v>
      </c>
      <c r="Z14" s="3">
        <v>93001.627999999997</v>
      </c>
      <c r="AA14" t="s">
        <v>24</v>
      </c>
      <c r="AB14" s="14">
        <f>AB12-AB11</f>
        <v>3.629294236827596E-2</v>
      </c>
      <c r="AC14" s="3">
        <v>2004</v>
      </c>
      <c r="AD14" s="3">
        <v>93001.627999999997</v>
      </c>
      <c r="AE14" t="s">
        <v>24</v>
      </c>
      <c r="AF14" s="14">
        <f>AF12-AF11</f>
        <v>3.4860372919865518E-2</v>
      </c>
      <c r="AG14" s="3">
        <v>2004</v>
      </c>
      <c r="AH14" s="3">
        <v>93001.627999999997</v>
      </c>
      <c r="AI14" t="s">
        <v>24</v>
      </c>
      <c r="AJ14" s="14">
        <f>AJ12-AJ11</f>
        <v>3.575847401223109E-2</v>
      </c>
      <c r="AK14" s="3">
        <v>2004</v>
      </c>
      <c r="AL14" s="3">
        <v>93001.627999999997</v>
      </c>
      <c r="AM14" t="s">
        <v>24</v>
      </c>
      <c r="AN14" s="14">
        <f>AN12-AN11</f>
        <v>3.5479502918331463E-2</v>
      </c>
      <c r="AO14" s="3">
        <v>2004</v>
      </c>
      <c r="AP14" s="3">
        <v>93001.627999999997</v>
      </c>
      <c r="AQ14" t="s">
        <v>24</v>
      </c>
      <c r="AR14" s="14">
        <f>AR12-AR11</f>
        <v>3.1685685401876856E-2</v>
      </c>
      <c r="AS14" s="3">
        <v>2004</v>
      </c>
      <c r="AT14" s="3">
        <v>93001.627999999997</v>
      </c>
      <c r="AU14" t="s">
        <v>24</v>
      </c>
      <c r="AV14" s="14">
        <f>AV12-AV11</f>
        <v>2.6812069192332394E-2</v>
      </c>
      <c r="AW14" s="3">
        <v>2004</v>
      </c>
      <c r="AX14" s="3">
        <v>93001.627999999997</v>
      </c>
      <c r="AY14" t="s">
        <v>24</v>
      </c>
      <c r="AZ14" s="14">
        <f>AZ12-AZ11</f>
        <v>3.7450807422225341E-2</v>
      </c>
      <c r="BA14" s="3">
        <v>2004</v>
      </c>
      <c r="BB14" s="3">
        <v>93001.627999999997</v>
      </c>
      <c r="BC14" t="s">
        <v>24</v>
      </c>
      <c r="BD14" s="14">
        <f>BD12-BD11</f>
        <v>3.7213611301153166E-2</v>
      </c>
      <c r="BE14" s="3">
        <v>2004</v>
      </c>
      <c r="BF14" s="3">
        <v>93001.627999999997</v>
      </c>
      <c r="BG14" t="s">
        <v>24</v>
      </c>
      <c r="BH14" s="14">
        <f>BH12-BH11</f>
        <v>3.6769417806182592E-2</v>
      </c>
      <c r="BI14" s="3">
        <v>2003</v>
      </c>
      <c r="BJ14" s="3">
        <v>61023.743999999999</v>
      </c>
    </row>
    <row r="15" spans="1:64" x14ac:dyDescent="0.25">
      <c r="B15">
        <v>0.22723776607037832</v>
      </c>
      <c r="C15" s="13">
        <v>0.91672036958327086</v>
      </c>
      <c r="D15">
        <v>121.08512027438499</v>
      </c>
      <c r="E15" s="3">
        <v>2004</v>
      </c>
      <c r="F15" s="3">
        <v>93001.627999999997</v>
      </c>
      <c r="G15" t="s">
        <v>25</v>
      </c>
      <c r="H15" s="14">
        <f>H11-H13</f>
        <v>3.5009434766766045E-2</v>
      </c>
      <c r="K15" t="s">
        <v>25</v>
      </c>
      <c r="L15" s="14">
        <f>L11-L13</f>
        <v>3.9743706326000799E-2</v>
      </c>
      <c r="O15" t="s">
        <v>25</v>
      </c>
      <c r="P15" s="14">
        <f>P11-P13</f>
        <v>3.9021532951570653E-2</v>
      </c>
      <c r="S15" t="s">
        <v>25</v>
      </c>
      <c r="T15" s="14">
        <f>T11-T13</f>
        <v>3.7781102143338102E-2</v>
      </c>
      <c r="W15" t="s">
        <v>25</v>
      </c>
      <c r="X15" s="14">
        <f>X11-X13</f>
        <v>3.8038722201834407E-2</v>
      </c>
      <c r="AA15" t="s">
        <v>25</v>
      </c>
      <c r="AB15" s="14">
        <f>AB11-AB13</f>
        <v>3.7659886128007358E-2</v>
      </c>
      <c r="AE15" t="s">
        <v>25</v>
      </c>
      <c r="AF15" s="14">
        <f>AF11-AF13</f>
        <v>3.6119649497003553E-2</v>
      </c>
      <c r="AI15" t="s">
        <v>25</v>
      </c>
      <c r="AJ15" s="14">
        <f>AJ11-AJ13</f>
        <v>3.7084713319698231E-2</v>
      </c>
      <c r="AM15" t="s">
        <v>25</v>
      </c>
      <c r="AN15" s="14">
        <f>AN11-AN13</f>
        <v>3.6784749492996649E-2</v>
      </c>
      <c r="AQ15" t="s">
        <v>25</v>
      </c>
      <c r="AR15" s="14">
        <f>AR11-AR13</f>
        <v>3.2722613425666014E-2</v>
      </c>
      <c r="AU15" t="s">
        <v>25</v>
      </c>
      <c r="AV15" s="14">
        <f>AV11-AV13</f>
        <v>2.7550808859318404E-2</v>
      </c>
      <c r="AY15" t="s">
        <v>25</v>
      </c>
      <c r="AZ15" s="14">
        <f>AZ11-AZ13</f>
        <v>3.8908125068152111E-2</v>
      </c>
      <c r="BC15" t="s">
        <v>25</v>
      </c>
      <c r="BD15" s="14">
        <f>BD11-BD13</f>
        <v>3.8652170574168199E-2</v>
      </c>
      <c r="BG15" t="s">
        <v>25</v>
      </c>
      <c r="BH15" s="14">
        <f>BH11-BH13</f>
        <v>3.8173187883949772E-2</v>
      </c>
    </row>
    <row r="16" spans="1:64" x14ac:dyDescent="0.25">
      <c r="A16" t="s">
        <v>36</v>
      </c>
      <c r="B16" s="7">
        <f>AVERAGE(B2:B15)</f>
        <v>0.23750677430621195</v>
      </c>
      <c r="C16" s="7">
        <f>AVERAGE(C2:C15)</f>
        <v>0.9247216728112575</v>
      </c>
      <c r="D16" s="7">
        <f>AVERAGE(D2:D15)</f>
        <v>140.39002561157807</v>
      </c>
      <c r="E16" s="7">
        <f>AVERAGE(E2:E15)</f>
        <v>1978.4285714285713</v>
      </c>
      <c r="F16" s="7">
        <f>AVERAGE(F2:F15)</f>
        <v>14280.387714285713</v>
      </c>
      <c r="G16" t="s">
        <v>26</v>
      </c>
      <c r="H16" s="15">
        <f>AVERAGE(H14:H15)</f>
        <v>3.4417277175446043E-2</v>
      </c>
      <c r="K16" t="s">
        <v>26</v>
      </c>
      <c r="L16" s="15">
        <f>AVERAGE(L14:L15)</f>
        <v>3.8984021743395755E-2</v>
      </c>
      <c r="O16" t="s">
        <v>26</v>
      </c>
      <c r="P16" s="15">
        <f>AVERAGE(P14:P15)</f>
        <v>3.8288699720756422E-2</v>
      </c>
      <c r="S16" t="s">
        <v>26</v>
      </c>
      <c r="T16" s="15">
        <f>AVERAGE(T14:T15)</f>
        <v>3.7093303273040959E-2</v>
      </c>
      <c r="W16" t="s">
        <v>26</v>
      </c>
      <c r="X16" s="15">
        <f>AVERAGE(X14:X15)</f>
        <v>3.7341683507608012E-2</v>
      </c>
      <c r="AA16" t="s">
        <v>26</v>
      </c>
      <c r="AB16" s="15">
        <f>AVERAGE(AB14:AB15)</f>
        <v>3.6976414248141659E-2</v>
      </c>
      <c r="AE16" t="s">
        <v>26</v>
      </c>
      <c r="AF16" s="15">
        <f>AVERAGE(AF14:AF15)</f>
        <v>3.5490011208434535E-2</v>
      </c>
      <c r="AI16" t="s">
        <v>26</v>
      </c>
      <c r="AJ16" s="15">
        <f>AVERAGE(AJ14:AJ15)</f>
        <v>3.6421593665964661E-2</v>
      </c>
      <c r="AM16" t="s">
        <v>26</v>
      </c>
      <c r="AN16" s="15">
        <f>AVERAGE(AN14:AN15)</f>
        <v>3.6132126205664056E-2</v>
      </c>
      <c r="AQ16" t="s">
        <v>26</v>
      </c>
      <c r="AR16" s="15">
        <f>AVERAGE(AR14:AR15)</f>
        <v>3.2204149413771435E-2</v>
      </c>
      <c r="AU16" t="s">
        <v>26</v>
      </c>
      <c r="AV16" s="15">
        <f>AVERAGE(AV14:AV15)</f>
        <v>2.7181439025825399E-2</v>
      </c>
      <c r="AY16" t="s">
        <v>26</v>
      </c>
      <c r="AZ16" s="15">
        <f>AVERAGE(AZ14:AZ15)</f>
        <v>3.8179466245188726E-2</v>
      </c>
      <c r="BC16" t="s">
        <v>26</v>
      </c>
      <c r="BD16" s="15">
        <f>AVERAGE(BD14:BD15)</f>
        <v>3.7932890937660682E-2</v>
      </c>
      <c r="BG16" t="s">
        <v>26</v>
      </c>
      <c r="BH16" s="15">
        <f>AVERAGE(BH14:BH15)</f>
        <v>3.7471302845066182E-2</v>
      </c>
    </row>
    <row r="17" spans="1:60" x14ac:dyDescent="0.25">
      <c r="A17" t="s">
        <v>37</v>
      </c>
      <c r="B17" s="7">
        <f>STDEV(B2:B15)</f>
        <v>5.5486588414199369E-3</v>
      </c>
      <c r="C17" s="7">
        <f>STDEV(C2:C15)</f>
        <v>1.1922640216867279E-2</v>
      </c>
      <c r="D17" s="7">
        <f>STDEV(D2:D15)</f>
        <v>36.516638265839333</v>
      </c>
      <c r="E17" s="7">
        <f>STDEV(E2:E15)</f>
        <v>18.940044211280888</v>
      </c>
      <c r="F17" s="7">
        <f>STDEV(F2:F15)</f>
        <v>29012.708037317865</v>
      </c>
      <c r="G17" t="s">
        <v>27</v>
      </c>
      <c r="H17">
        <f>TINV(0.3173,H5)</f>
        <v>1.0434625125011039</v>
      </c>
      <c r="K17" t="s">
        <v>27</v>
      </c>
      <c r="L17">
        <f>TINV(0.3173,L5)</f>
        <v>1.0475913649820714</v>
      </c>
      <c r="O17" t="s">
        <v>27</v>
      </c>
      <c r="P17">
        <f>TINV(0.3173,P5)</f>
        <v>1.0475913649820714</v>
      </c>
      <c r="S17" t="s">
        <v>27</v>
      </c>
      <c r="T17">
        <f>TINV(0.3173,T5)</f>
        <v>1.0475913649820714</v>
      </c>
      <c r="W17" t="s">
        <v>27</v>
      </c>
      <c r="X17">
        <f>TINV(0.3173,X5)</f>
        <v>1.0475913649820714</v>
      </c>
      <c r="AA17" t="s">
        <v>27</v>
      </c>
      <c r="AB17">
        <f>TINV(0.3173,AB5)</f>
        <v>1.0475913649820714</v>
      </c>
      <c r="AE17" t="s">
        <v>27</v>
      </c>
      <c r="AF17">
        <f>TINV(0.3173,AF5)</f>
        <v>1.0475913649820714</v>
      </c>
      <c r="AI17" t="s">
        <v>27</v>
      </c>
      <c r="AJ17">
        <f>TINV(0.3173,AJ5)</f>
        <v>1.0475913649820714</v>
      </c>
      <c r="AM17" t="s">
        <v>27</v>
      </c>
      <c r="AN17">
        <f>TINV(0.3173,AN5)</f>
        <v>1.0475913649820714</v>
      </c>
      <c r="AQ17" t="s">
        <v>27</v>
      </c>
      <c r="AR17">
        <f>TINV(0.3173,AR5)</f>
        <v>1.0475913649820714</v>
      </c>
      <c r="AU17" t="s">
        <v>27</v>
      </c>
      <c r="AV17">
        <f>TINV(0.3173,AV5)</f>
        <v>1.0475913649820714</v>
      </c>
      <c r="AY17" t="s">
        <v>27</v>
      </c>
      <c r="AZ17">
        <f>TINV(0.3173,AZ5)</f>
        <v>1.0475913649820714</v>
      </c>
      <c r="BC17" t="s">
        <v>27</v>
      </c>
      <c r="BD17">
        <f>TINV(0.3173,BD5)</f>
        <v>1.0475913649820714</v>
      </c>
      <c r="BG17" t="s">
        <v>27</v>
      </c>
      <c r="BH17">
        <f>TINV(0.3173,BH5)</f>
        <v>1.0475913649820714</v>
      </c>
    </row>
    <row r="18" spans="1:60" x14ac:dyDescent="0.25">
      <c r="A18" t="s">
        <v>38</v>
      </c>
      <c r="B18" s="7">
        <f>MIN(B2:B15)</f>
        <v>0.22723776607037832</v>
      </c>
      <c r="C18" s="7">
        <f>MIN(C2:C15)</f>
        <v>0.91540217540385871</v>
      </c>
      <c r="D18" s="7">
        <f>MIN(D2:D15)</f>
        <v>119.02698417497758</v>
      </c>
      <c r="E18" s="7">
        <f>MIN(E2:E15)</f>
        <v>1952</v>
      </c>
      <c r="F18" s="7">
        <f>MIN(F2:F15)</f>
        <v>0.17199999999999999</v>
      </c>
      <c r="G18" t="s">
        <v>28</v>
      </c>
      <c r="H18">
        <f>H17*G3</f>
        <v>2.0403727605339129E-2</v>
      </c>
      <c r="K18" t="s">
        <v>28</v>
      </c>
      <c r="L18">
        <f>L17*K3</f>
        <v>2.3066410004505624E-2</v>
      </c>
      <c r="O18" t="s">
        <v>28</v>
      </c>
      <c r="P18">
        <f>P17*O3</f>
        <v>2.263637257043866E-2</v>
      </c>
      <c r="S18" t="s">
        <v>28</v>
      </c>
      <c r="T18">
        <f>T17*S3</f>
        <v>2.1952459381654157E-2</v>
      </c>
      <c r="W18" t="s">
        <v>28</v>
      </c>
      <c r="X18">
        <f>X17*W3</f>
        <v>2.2022747885547277E-2</v>
      </c>
      <c r="AA18" t="s">
        <v>28</v>
      </c>
      <c r="AB18">
        <f>AB17*AA3</f>
        <v>2.1782701346927658E-2</v>
      </c>
      <c r="AE18" t="s">
        <v>28</v>
      </c>
      <c r="AF18">
        <f>AF17*AE3</f>
        <v>2.0862336281876503E-2</v>
      </c>
      <c r="AI18" t="s">
        <v>28</v>
      </c>
      <c r="AJ18">
        <f>AJ17*AI3</f>
        <v>2.1444648588575668E-2</v>
      </c>
      <c r="AM18" t="s">
        <v>28</v>
      </c>
      <c r="AN18">
        <f>AN17*AM3</f>
        <v>2.1271002016398834E-2</v>
      </c>
      <c r="AQ18" t="s">
        <v>28</v>
      </c>
      <c r="AR18">
        <f>AR17*AQ3</f>
        <v>1.9038025838247385E-2</v>
      </c>
      <c r="AU18" t="s">
        <v>28</v>
      </c>
      <c r="AV18">
        <f>AV17*AU3</f>
        <v>1.6166164777472829E-2</v>
      </c>
      <c r="AY18" t="s">
        <v>28</v>
      </c>
      <c r="AZ18">
        <f>AZ17*AY3</f>
        <v>2.2441836442583418E-2</v>
      </c>
      <c r="BC18" t="s">
        <v>28</v>
      </c>
      <c r="BD18">
        <f>BD17*BC3</f>
        <v>2.2195602543189911E-2</v>
      </c>
      <c r="BG18" t="s">
        <v>28</v>
      </c>
      <c r="BH18">
        <f>BH17*BG3</f>
        <v>2.1878400255465346E-2</v>
      </c>
    </row>
    <row r="19" spans="1:60" x14ac:dyDescent="0.25">
      <c r="A19" t="s">
        <v>39</v>
      </c>
      <c r="B19" s="7">
        <f>MAX(B2:B15)</f>
        <v>0.24722930529863849</v>
      </c>
      <c r="C19" s="7">
        <f>MAX(C2:C15)</f>
        <v>0.95890413175623235</v>
      </c>
      <c r="D19" s="7">
        <f>MAX(D2:D15)</f>
        <v>256.66681104658761</v>
      </c>
      <c r="E19" s="7">
        <f>MAX(E2:E15)</f>
        <v>2004</v>
      </c>
      <c r="F19" s="7">
        <f>MAX(F2:F15)</f>
        <v>93001.627999999997</v>
      </c>
      <c r="G19" t="s">
        <v>29</v>
      </c>
      <c r="H19">
        <f>G2+H18</f>
        <v>1.288626489498079</v>
      </c>
      <c r="K19" t="s">
        <v>29</v>
      </c>
      <c r="L19">
        <f>K2+L18</f>
        <v>1.2972796826475661</v>
      </c>
      <c r="O19" t="s">
        <v>29</v>
      </c>
      <c r="P19">
        <f>O2+P18</f>
        <v>1.2957794132355722</v>
      </c>
      <c r="S19" t="s">
        <v>29</v>
      </c>
      <c r="T19">
        <f>S2+T18</f>
        <v>1.2963813869502367</v>
      </c>
      <c r="W19" t="s">
        <v>29</v>
      </c>
      <c r="X19">
        <f>W2+X18</f>
        <v>1.2920359535881953</v>
      </c>
      <c r="AA19" t="s">
        <v>29</v>
      </c>
      <c r="AB19">
        <f>AA2+AB18</f>
        <v>1.290350373424733</v>
      </c>
      <c r="AE19" t="s">
        <v>29</v>
      </c>
      <c r="AF19">
        <f>AE2+AF18</f>
        <v>1.2866705736762678</v>
      </c>
      <c r="AI19" t="s">
        <v>29</v>
      </c>
      <c r="AJ19">
        <f>AI2+AJ18</f>
        <v>1.2893323631766087</v>
      </c>
      <c r="AM19" t="s">
        <v>29</v>
      </c>
      <c r="AN19">
        <f>AM2+AN18</f>
        <v>1.2889584683803805</v>
      </c>
      <c r="AQ19" t="s">
        <v>29</v>
      </c>
      <c r="AR19">
        <f>AQ2+AR18</f>
        <v>1.2919225554363574</v>
      </c>
      <c r="AU19" t="s">
        <v>29</v>
      </c>
      <c r="AV19">
        <f>AU2+AV18</f>
        <v>1.2966388630685797</v>
      </c>
      <c r="AY19" t="s">
        <v>29</v>
      </c>
      <c r="AZ19">
        <f>AY2+AZ18</f>
        <v>1.2882512380103648</v>
      </c>
      <c r="BC19" t="s">
        <v>29</v>
      </c>
      <c r="BD19">
        <f>BC2+BD18</f>
        <v>1.2822464147057293</v>
      </c>
      <c r="BG19" t="s">
        <v>29</v>
      </c>
      <c r="BH19">
        <f>BG2+BH18</f>
        <v>1.279207005657309</v>
      </c>
    </row>
    <row r="20" spans="1:60" x14ac:dyDescent="0.25">
      <c r="A20" t="s">
        <v>40</v>
      </c>
      <c r="B20" s="7">
        <f>ABS(B19-B18)</f>
        <v>1.9991539228260163E-2</v>
      </c>
      <c r="C20" s="7">
        <f>ABS(C19-C18)</f>
        <v>4.3501956352373639E-2</v>
      </c>
      <c r="D20" s="7">
        <f>ABS(D19-D18)</f>
        <v>137.63982687161001</v>
      </c>
      <c r="E20" s="7">
        <f>ABS(E19-E18)</f>
        <v>52</v>
      </c>
      <c r="F20" s="7">
        <f>ABS(F19-F18)</f>
        <v>93001.455999999991</v>
      </c>
      <c r="G20" t="s">
        <v>30</v>
      </c>
      <c r="H20">
        <f>G2-H18</f>
        <v>1.2478190342874009</v>
      </c>
      <c r="K20" t="s">
        <v>30</v>
      </c>
      <c r="L20">
        <f>K2-L18</f>
        <v>1.2511468626385547</v>
      </c>
      <c r="O20" t="s">
        <v>30</v>
      </c>
      <c r="P20">
        <f>O2-P18</f>
        <v>1.250506668094695</v>
      </c>
      <c r="S20" t="s">
        <v>30</v>
      </c>
      <c r="T20">
        <f>S2-T18</f>
        <v>1.2524764681869283</v>
      </c>
      <c r="W20" t="s">
        <v>30</v>
      </c>
      <c r="X20">
        <f>W2-X18</f>
        <v>1.2479904578171008</v>
      </c>
      <c r="AA20" t="s">
        <v>30</v>
      </c>
      <c r="AB20">
        <f>AA2-AB18</f>
        <v>1.2467849707308778</v>
      </c>
      <c r="AE20" t="s">
        <v>30</v>
      </c>
      <c r="AF20">
        <f>AE2-AF18</f>
        <v>1.2449459011125148</v>
      </c>
      <c r="AI20" t="s">
        <v>30</v>
      </c>
      <c r="AJ20">
        <f>AI2-AJ18</f>
        <v>1.2464430659994572</v>
      </c>
      <c r="AM20" t="s">
        <v>30</v>
      </c>
      <c r="AN20">
        <f>AM2-AN18</f>
        <v>1.2464164643475828</v>
      </c>
      <c r="AQ20" t="s">
        <v>30</v>
      </c>
      <c r="AR20">
        <f>AQ2-AR18</f>
        <v>1.2538465037598625</v>
      </c>
      <c r="AU20" t="s">
        <v>30</v>
      </c>
      <c r="AV20">
        <f>AU2-AV18</f>
        <v>1.2643065335136339</v>
      </c>
      <c r="AY20" t="s">
        <v>30</v>
      </c>
      <c r="AZ20">
        <f>AY2-AZ18</f>
        <v>1.2433675651251981</v>
      </c>
      <c r="BC20" t="s">
        <v>30</v>
      </c>
      <c r="BD20">
        <f>BC2-BD18</f>
        <v>1.2378552096193494</v>
      </c>
      <c r="BG20" t="s">
        <v>30</v>
      </c>
      <c r="BH20">
        <f>BG2-BH18</f>
        <v>1.2354502051463785</v>
      </c>
    </row>
    <row r="21" spans="1:60" x14ac:dyDescent="0.25">
      <c r="A21" t="s">
        <v>41</v>
      </c>
      <c r="B21" s="7">
        <f>COUNT(B2:B15)</f>
        <v>14</v>
      </c>
      <c r="G21" t="s">
        <v>21</v>
      </c>
      <c r="H21" s="14">
        <f>LN(G2)</f>
        <v>0.23761652031129382</v>
      </c>
      <c r="K21" t="s">
        <v>21</v>
      </c>
      <c r="L21" s="14">
        <f>LN(K2)</f>
        <v>0.24232894709793867</v>
      </c>
      <c r="O21" t="s">
        <v>21</v>
      </c>
      <c r="P21" s="14">
        <f>LN(O2)</f>
        <v>0.24148867827860981</v>
      </c>
      <c r="S21" t="s">
        <v>21</v>
      </c>
      <c r="T21" s="14">
        <f>LN(S2)</f>
        <v>0.24249817832703696</v>
      </c>
      <c r="W21" t="s">
        <v>21</v>
      </c>
      <c r="X21" s="14">
        <f>LN(W2)</f>
        <v>0.23902729860750058</v>
      </c>
      <c r="AA21" t="s">
        <v>21</v>
      </c>
      <c r="AB21" s="14">
        <f>LN(AA2)</f>
        <v>0.23788844674445286</v>
      </c>
      <c r="AE21" t="s">
        <v>21</v>
      </c>
      <c r="AF21" s="14">
        <f>LN(AE2)</f>
        <v>0.2357108409966002</v>
      </c>
      <c r="AI21" t="s">
        <v>21</v>
      </c>
      <c r="AJ21" s="14">
        <f>LN(AI2)</f>
        <v>0.2373522989299594</v>
      </c>
      <c r="AM21" t="s">
        <v>21</v>
      </c>
      <c r="AN21" s="14">
        <f>LN(AM2)</f>
        <v>0.23719434800350142</v>
      </c>
      <c r="AQ21" t="s">
        <v>21</v>
      </c>
      <c r="AR21" s="14">
        <f>LN(AQ2)</f>
        <v>0.24128560815405078</v>
      </c>
      <c r="AU21" t="s">
        <v>21</v>
      </c>
      <c r="AV21" s="14">
        <f>LN(AU2)</f>
        <v>0.24722930529863849</v>
      </c>
      <c r="AY21" t="s">
        <v>21</v>
      </c>
      <c r="AZ21" s="14">
        <f>LN(AY2)</f>
        <v>0.23571176070372518</v>
      </c>
      <c r="BC21" t="s">
        <v>21</v>
      </c>
      <c r="BD21" s="14">
        <f>LN(BC2)</f>
        <v>0.23115204726339691</v>
      </c>
      <c r="BG21" t="s">
        <v>21</v>
      </c>
      <c r="BH21" s="14">
        <f>LN(BG2)</f>
        <v>0.22898931581117765</v>
      </c>
    </row>
    <row r="22" spans="1:60" x14ac:dyDescent="0.25">
      <c r="G22" t="s">
        <v>31</v>
      </c>
      <c r="H22" s="14">
        <f>LN(H19)</f>
        <v>0.25357691431546181</v>
      </c>
      <c r="K22" t="s">
        <v>31</v>
      </c>
      <c r="L22" s="14">
        <f>LN(L19)</f>
        <v>0.26026952021231736</v>
      </c>
      <c r="O22" t="s">
        <v>31</v>
      </c>
      <c r="P22" s="14">
        <f>LN(P19)</f>
        <v>0.25911237760667588</v>
      </c>
      <c r="S22" t="s">
        <v>31</v>
      </c>
      <c r="T22" s="14">
        <f>LN(T19)</f>
        <v>0.2595768346923959</v>
      </c>
      <c r="W22" t="s">
        <v>31</v>
      </c>
      <c r="X22" s="14">
        <f>LN(X19)</f>
        <v>0.25621923282786291</v>
      </c>
      <c r="AA22" t="s">
        <v>31</v>
      </c>
      <c r="AB22" s="14">
        <f>LN(AB19)</f>
        <v>0.25491378880098853</v>
      </c>
      <c r="AE22" t="s">
        <v>31</v>
      </c>
      <c r="AF22" s="14">
        <f>LN(AF19)</f>
        <v>0.25205793133997895</v>
      </c>
      <c r="AI22" t="s">
        <v>31</v>
      </c>
      <c r="AJ22" s="14">
        <f>LN(AJ19)</f>
        <v>0.25412453647431649</v>
      </c>
      <c r="AM22" t="s">
        <v>31</v>
      </c>
      <c r="AN22" s="14">
        <f>LN(AN19)</f>
        <v>0.2538345034072374</v>
      </c>
      <c r="AQ22" t="s">
        <v>31</v>
      </c>
      <c r="AR22" s="14">
        <f>LN(AR19)</f>
        <v>0.25613146195111336</v>
      </c>
      <c r="AU22" t="s">
        <v>31</v>
      </c>
      <c r="AV22" s="14">
        <f>LN(AV19)</f>
        <v>0.25977542636879125</v>
      </c>
      <c r="AY22" t="s">
        <v>31</v>
      </c>
      <c r="AZ22" s="14">
        <f>LN(AZ19)</f>
        <v>0.25328566922737644</v>
      </c>
      <c r="BC22" t="s">
        <v>31</v>
      </c>
      <c r="BD22" s="14">
        <f>LN(BD19)</f>
        <v>0.24861355118719547</v>
      </c>
      <c r="BG22" t="s">
        <v>31</v>
      </c>
      <c r="BH22" s="14">
        <f>LN(BH19)</f>
        <v>0.24624035911525405</v>
      </c>
    </row>
    <row r="23" spans="1:60" x14ac:dyDescent="0.25">
      <c r="G23" t="s">
        <v>32</v>
      </c>
      <c r="H23" s="14">
        <f>LN(H20)</f>
        <v>0.22139725485565268</v>
      </c>
      <c r="K23" t="s">
        <v>32</v>
      </c>
      <c r="L23" s="14">
        <f>LN(L20)</f>
        <v>0.22406062078826883</v>
      </c>
      <c r="O23" t="s">
        <v>32</v>
      </c>
      <c r="P23" s="14">
        <f>LN(P20)</f>
        <v>0.22354880366413868</v>
      </c>
      <c r="S23" t="s">
        <v>32</v>
      </c>
      <c r="T23" s="14">
        <f>LN(T20)</f>
        <v>0.22512276592568051</v>
      </c>
      <c r="W23" t="s">
        <v>32</v>
      </c>
      <c r="X23" s="14">
        <f>LN(X20)</f>
        <v>0.22153462393811812</v>
      </c>
      <c r="AA23" t="s">
        <v>32</v>
      </c>
      <c r="AB23" s="14">
        <f>LN(AB20)</f>
        <v>0.22056821456415179</v>
      </c>
      <c r="AE23" t="s">
        <v>32</v>
      </c>
      <c r="AF23" s="14">
        <f>LN(AF20)</f>
        <v>0.21909207605089054</v>
      </c>
      <c r="AI23" t="s">
        <v>32</v>
      </c>
      <c r="AJ23" s="14">
        <f>LN(AJ20)</f>
        <v>0.22029394784764864</v>
      </c>
      <c r="AM23" t="s">
        <v>32</v>
      </c>
      <c r="AN23" s="14">
        <f>LN(AN20)</f>
        <v>0.22027260556858994</v>
      </c>
      <c r="AQ23" t="s">
        <v>32</v>
      </c>
      <c r="AR23" s="14">
        <f>LN(AR20)</f>
        <v>0.22621602942342395</v>
      </c>
      <c r="AU23" t="s">
        <v>32</v>
      </c>
      <c r="AV23" s="14">
        <f>LN(AV20)</f>
        <v>0.23452377701486732</v>
      </c>
      <c r="AY23" t="s">
        <v>32</v>
      </c>
      <c r="AZ23" s="14">
        <f>LN(AZ20)</f>
        <v>0.21782347688088571</v>
      </c>
      <c r="BC23" t="s">
        <v>32</v>
      </c>
      <c r="BD23" s="14">
        <f>LN(BD20)</f>
        <v>0.21338021234940302</v>
      </c>
      <c r="BG23" t="s">
        <v>32</v>
      </c>
      <c r="BH23" s="14">
        <f>LN(BH20)</f>
        <v>0.21143544223195912</v>
      </c>
    </row>
    <row r="24" spans="1:60" x14ac:dyDescent="0.25">
      <c r="G24" t="s">
        <v>33</v>
      </c>
      <c r="H24" s="14">
        <f>H22-H21</f>
        <v>1.5960394004167988E-2</v>
      </c>
      <c r="K24" t="s">
        <v>33</v>
      </c>
      <c r="L24" s="14">
        <f>L22-L21</f>
        <v>1.7940573114378688E-2</v>
      </c>
      <c r="O24" t="s">
        <v>33</v>
      </c>
      <c r="P24" s="14">
        <f>P22-P21</f>
        <v>1.7623699328066067E-2</v>
      </c>
      <c r="S24" t="s">
        <v>33</v>
      </c>
      <c r="T24" s="14">
        <f>T22-T21</f>
        <v>1.7078656365358935E-2</v>
      </c>
      <c r="W24" t="s">
        <v>33</v>
      </c>
      <c r="X24" s="14">
        <f>X22-X21</f>
        <v>1.7191934220362332E-2</v>
      </c>
      <c r="AA24" t="s">
        <v>33</v>
      </c>
      <c r="AB24" s="14">
        <f>AB22-AB21</f>
        <v>1.7025342056535664E-2</v>
      </c>
      <c r="AE24" t="s">
        <v>33</v>
      </c>
      <c r="AF24" s="14">
        <f>AF22-AF21</f>
        <v>1.6347090343378751E-2</v>
      </c>
      <c r="AI24" t="s">
        <v>33</v>
      </c>
      <c r="AJ24" s="14">
        <f>AJ22-AJ21</f>
        <v>1.6772237544357083E-2</v>
      </c>
      <c r="AM24" t="s">
        <v>33</v>
      </c>
      <c r="AN24" s="14">
        <f>AN22-AN21</f>
        <v>1.6640155403735979E-2</v>
      </c>
      <c r="AQ24" t="s">
        <v>33</v>
      </c>
      <c r="AR24" s="14">
        <f>AR22-AR21</f>
        <v>1.4845853797062575E-2</v>
      </c>
      <c r="AU24" t="s">
        <v>33</v>
      </c>
      <c r="AV24" s="14">
        <f>AV22-AV21</f>
        <v>1.2546121070152766E-2</v>
      </c>
      <c r="AY24" t="s">
        <v>33</v>
      </c>
      <c r="AZ24" s="14">
        <f>AZ22-AZ21</f>
        <v>1.757390852365126E-2</v>
      </c>
      <c r="BC24" t="s">
        <v>33</v>
      </c>
      <c r="BD24" s="14">
        <f>BD22-BD21</f>
        <v>1.7461503923798555E-2</v>
      </c>
      <c r="BG24" t="s">
        <v>33</v>
      </c>
      <c r="BH24" s="14">
        <f>BH22-BH21</f>
        <v>1.7251043304076397E-2</v>
      </c>
    </row>
    <row r="25" spans="1:60" x14ac:dyDescent="0.25">
      <c r="G25" t="s">
        <v>34</v>
      </c>
      <c r="H25" s="14">
        <f>H21-H23</f>
        <v>1.6219265455641146E-2</v>
      </c>
      <c r="K25" t="s">
        <v>34</v>
      </c>
      <c r="L25" s="14">
        <f>L21-L23</f>
        <v>1.8268326309669847E-2</v>
      </c>
      <c r="O25" t="s">
        <v>34</v>
      </c>
      <c r="P25" s="14">
        <f>P21-P23</f>
        <v>1.7939874614471135E-2</v>
      </c>
      <c r="S25" t="s">
        <v>34</v>
      </c>
      <c r="T25" s="14">
        <f>T21-T23</f>
        <v>1.7375412401356455E-2</v>
      </c>
      <c r="W25" t="s">
        <v>34</v>
      </c>
      <c r="X25" s="14">
        <f>X21-X23</f>
        <v>1.7492674669382452E-2</v>
      </c>
      <c r="AA25" t="s">
        <v>34</v>
      </c>
      <c r="AB25" s="14">
        <f>AB21-AB23</f>
        <v>1.7320232180301071E-2</v>
      </c>
      <c r="AE25" t="s">
        <v>34</v>
      </c>
      <c r="AF25" s="14">
        <f>AF21-AF23</f>
        <v>1.6618764945709658E-2</v>
      </c>
      <c r="AI25" t="s">
        <v>34</v>
      </c>
      <c r="AJ25" s="14">
        <f>AJ21-AJ23</f>
        <v>1.7058351082310769E-2</v>
      </c>
      <c r="AM25" t="s">
        <v>34</v>
      </c>
      <c r="AN25" s="14">
        <f>AN21-AN23</f>
        <v>1.6921742434911485E-2</v>
      </c>
      <c r="AQ25" t="s">
        <v>34</v>
      </c>
      <c r="AR25" s="14">
        <f>AR21-AR23</f>
        <v>1.5069578730626837E-2</v>
      </c>
      <c r="AU25" t="s">
        <v>34</v>
      </c>
      <c r="AV25" s="14">
        <f>AV21-AV23</f>
        <v>1.2705528283771167E-2</v>
      </c>
      <c r="AY25" t="s">
        <v>34</v>
      </c>
      <c r="AZ25" s="14">
        <f>AZ21-AZ23</f>
        <v>1.7888283822839468E-2</v>
      </c>
      <c r="BC25" t="s">
        <v>34</v>
      </c>
      <c r="BD25" s="14">
        <f>BD21-BD23</f>
        <v>1.7771834913993895E-2</v>
      </c>
      <c r="BG25" t="s">
        <v>34</v>
      </c>
      <c r="BH25" s="14">
        <f>BH21-BH23</f>
        <v>1.7553873579218532E-2</v>
      </c>
    </row>
    <row r="26" spans="1:60" x14ac:dyDescent="0.25">
      <c r="G26" t="s">
        <v>35</v>
      </c>
      <c r="H26" s="15">
        <f>AVERAGE(H24:H25)</f>
        <v>1.6089829729904567E-2</v>
      </c>
      <c r="K26" t="s">
        <v>35</v>
      </c>
      <c r="L26" s="15">
        <f>AVERAGE(L24:L25)</f>
        <v>1.8104449712024268E-2</v>
      </c>
      <c r="O26" t="s">
        <v>35</v>
      </c>
      <c r="P26" s="15">
        <f>AVERAGE(P24:P25)</f>
        <v>1.7781786971268601E-2</v>
      </c>
      <c r="S26" t="s">
        <v>35</v>
      </c>
      <c r="T26" s="15">
        <f>AVERAGE(T24:T25)</f>
        <v>1.7227034383357695E-2</v>
      </c>
      <c r="W26" t="s">
        <v>35</v>
      </c>
      <c r="X26" s="15">
        <f>AVERAGE(X24:X25)</f>
        <v>1.7342304444872392E-2</v>
      </c>
      <c r="AA26" t="s">
        <v>35</v>
      </c>
      <c r="AB26" s="15">
        <f>AVERAGE(AB24:AB25)</f>
        <v>1.7172787118418367E-2</v>
      </c>
      <c r="AE26" t="s">
        <v>35</v>
      </c>
      <c r="AF26" s="15">
        <f>AVERAGE(AF24:AF25)</f>
        <v>1.6482927644544204E-2</v>
      </c>
      <c r="AI26" t="s">
        <v>35</v>
      </c>
      <c r="AJ26" s="15">
        <f>AVERAGE(AJ24:AJ25)</f>
        <v>1.6915294313333926E-2</v>
      </c>
      <c r="AM26" t="s">
        <v>35</v>
      </c>
      <c r="AN26" s="15">
        <f>AVERAGE(AN24:AN25)</f>
        <v>1.6780948919323732E-2</v>
      </c>
      <c r="AQ26" t="s">
        <v>35</v>
      </c>
      <c r="AR26" s="15">
        <f>AVERAGE(AR24:AR25)</f>
        <v>1.4957716263844706E-2</v>
      </c>
      <c r="AU26" t="s">
        <v>35</v>
      </c>
      <c r="AV26" s="15">
        <f>AVERAGE(AV24:AV25)</f>
        <v>1.2625824676961966E-2</v>
      </c>
      <c r="AY26" t="s">
        <v>35</v>
      </c>
      <c r="AZ26" s="15">
        <f>AVERAGE(AZ24:AZ25)</f>
        <v>1.7731096173245364E-2</v>
      </c>
      <c r="BC26" t="s">
        <v>35</v>
      </c>
      <c r="BD26" s="15">
        <f>AVERAGE(BD24:BD25)</f>
        <v>1.7616669418896225E-2</v>
      </c>
      <c r="BG26" t="s">
        <v>35</v>
      </c>
      <c r="BH26" s="15">
        <f>AVERAGE(BH24:BH25)</f>
        <v>1.7402458441647464E-2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2" sqref="A2:B15"/>
    </sheetView>
  </sheetViews>
  <sheetFormatPr defaultColWidth="8.85546875" defaultRowHeight="15" x14ac:dyDescent="0.25"/>
  <sheetData>
    <row r="1" spans="1:2" x14ac:dyDescent="0.25">
      <c r="A1" s="3" t="s">
        <v>3</v>
      </c>
      <c r="B1" s="3" t="s">
        <v>2</v>
      </c>
    </row>
    <row r="2" spans="1:2" x14ac:dyDescent="0.25">
      <c r="A2" s="3">
        <v>1952</v>
      </c>
      <c r="B2" s="3">
        <v>0.17199999999999999</v>
      </c>
    </row>
    <row r="3" spans="1:2" x14ac:dyDescent="0.25">
      <c r="A3" s="3">
        <v>1955</v>
      </c>
      <c r="B3" s="3">
        <v>0.34300000000000003</v>
      </c>
    </row>
    <row r="4" spans="1:2" x14ac:dyDescent="0.25">
      <c r="A4" s="3">
        <v>1958</v>
      </c>
      <c r="B4" s="3">
        <v>0.95399999999999996</v>
      </c>
    </row>
    <row r="5" spans="1:2" x14ac:dyDescent="0.25">
      <c r="A5" s="3">
        <v>1962</v>
      </c>
      <c r="B5" s="3">
        <v>1.373</v>
      </c>
    </row>
    <row r="6" spans="1:2" x14ac:dyDescent="0.25">
      <c r="A6" s="3">
        <v>1966</v>
      </c>
      <c r="B6" s="3">
        <v>2.746</v>
      </c>
    </row>
    <row r="7" spans="1:2" x14ac:dyDescent="0.25">
      <c r="A7" s="3">
        <v>1971</v>
      </c>
      <c r="B7" s="3">
        <v>2.746</v>
      </c>
    </row>
    <row r="8" spans="1:2" x14ac:dyDescent="0.25">
      <c r="A8" s="3">
        <v>1973</v>
      </c>
      <c r="B8" s="3">
        <v>10.727</v>
      </c>
    </row>
    <row r="9" spans="1:2" x14ac:dyDescent="0.25">
      <c r="A9" s="3">
        <v>1975</v>
      </c>
      <c r="B9" s="3">
        <v>12.497999999999999</v>
      </c>
    </row>
    <row r="10" spans="1:2" x14ac:dyDescent="0.25">
      <c r="A10" s="3">
        <v>1986</v>
      </c>
      <c r="B10" s="3">
        <v>36.613999999999997</v>
      </c>
    </row>
    <row r="11" spans="1:2" x14ac:dyDescent="0.25">
      <c r="A11" s="3">
        <v>1992</v>
      </c>
      <c r="B11" s="3">
        <v>64.075000000000003</v>
      </c>
    </row>
    <row r="12" spans="1:2" x14ac:dyDescent="0.25">
      <c r="A12" s="3">
        <v>1999</v>
      </c>
      <c r="B12" s="3">
        <v>9153.5619999999999</v>
      </c>
    </row>
    <row r="13" spans="1:2" x14ac:dyDescent="0.25">
      <c r="A13" s="3">
        <v>2002</v>
      </c>
      <c r="B13" s="3">
        <v>36614.245999999999</v>
      </c>
    </row>
    <row r="14" spans="1:2" x14ac:dyDescent="0.25">
      <c r="A14" s="3">
        <v>2003</v>
      </c>
      <c r="B14" s="3">
        <v>61023.743999999999</v>
      </c>
    </row>
    <row r="15" spans="1:2" x14ac:dyDescent="0.25">
      <c r="A15" s="3">
        <v>2004</v>
      </c>
      <c r="B15" s="3">
        <v>93001.627999999997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topLeftCell="A8" workbookViewId="0">
      <selection activeCell="O24" sqref="O24"/>
    </sheetView>
  </sheetViews>
  <sheetFormatPr defaultColWidth="8.85546875" defaultRowHeight="15" x14ac:dyDescent="0.25"/>
  <cols>
    <col min="2" max="2" width="8.85546875" style="1"/>
  </cols>
  <sheetData>
    <row r="1" spans="1:12" ht="20.100000000000001" customHeight="1" x14ac:dyDescent="0.25">
      <c r="A1" t="s">
        <v>0</v>
      </c>
    </row>
    <row r="2" spans="1:12" ht="20.100000000000001" customHeight="1" x14ac:dyDescent="0.25"/>
    <row r="3" spans="1:12" ht="30.75" customHeight="1" x14ac:dyDescent="0.25"/>
    <row r="4" spans="1:12" ht="20.100000000000001" customHeight="1" x14ac:dyDescent="0.25"/>
    <row r="5" spans="1:12" ht="20.100000000000001" customHeight="1" x14ac:dyDescent="0.25"/>
    <row r="6" spans="1:12" ht="20.100000000000001" customHeight="1" x14ac:dyDescent="0.25"/>
    <row r="7" spans="1:12" ht="20.100000000000001" customHeight="1" x14ac:dyDescent="0.25">
      <c r="A7" s="4" t="s">
        <v>1</v>
      </c>
      <c r="B7" s="5" t="s">
        <v>2</v>
      </c>
      <c r="G7" s="7" t="s">
        <v>4</v>
      </c>
      <c r="H7" s="7" t="s">
        <v>5</v>
      </c>
      <c r="I7" s="7" t="s">
        <v>6</v>
      </c>
      <c r="J7" s="7" t="s">
        <v>7</v>
      </c>
      <c r="K7" s="7" t="s">
        <v>8</v>
      </c>
      <c r="L7" s="7" t="s">
        <v>9</v>
      </c>
    </row>
    <row r="8" spans="1:12" x14ac:dyDescent="0.25">
      <c r="A8" s="2">
        <v>1952</v>
      </c>
      <c r="B8" s="6">
        <v>0.17199999999999999</v>
      </c>
      <c r="G8">
        <v>1</v>
      </c>
      <c r="H8" s="8" t="s">
        <v>10</v>
      </c>
      <c r="I8" t="s">
        <v>11</v>
      </c>
      <c r="J8" t="s">
        <v>13</v>
      </c>
      <c r="K8" t="s">
        <v>12</v>
      </c>
    </row>
    <row r="9" spans="1:12" x14ac:dyDescent="0.25">
      <c r="A9" s="2">
        <v>1955</v>
      </c>
      <c r="B9" s="6">
        <v>0.34300000000000003</v>
      </c>
    </row>
    <row r="10" spans="1:12" x14ac:dyDescent="0.25">
      <c r="A10" s="2">
        <v>1956</v>
      </c>
      <c r="B10" s="6"/>
    </row>
    <row r="11" spans="1:12" x14ac:dyDescent="0.25">
      <c r="A11" s="2">
        <v>1958</v>
      </c>
      <c r="B11" s="6">
        <v>0.95399999999999996</v>
      </c>
    </row>
    <row r="12" spans="1:12" x14ac:dyDescent="0.25">
      <c r="A12" s="2">
        <v>1960</v>
      </c>
      <c r="B12" s="6"/>
    </row>
    <row r="13" spans="1:12" x14ac:dyDescent="0.25">
      <c r="A13" s="2">
        <v>1961</v>
      </c>
      <c r="B13" s="6"/>
    </row>
    <row r="14" spans="1:12" x14ac:dyDescent="0.25">
      <c r="A14" s="2">
        <v>1962</v>
      </c>
      <c r="B14" s="6">
        <v>1.373</v>
      </c>
    </row>
    <row r="15" spans="1:12" x14ac:dyDescent="0.25">
      <c r="A15" s="2">
        <v>1963</v>
      </c>
      <c r="B15" s="6"/>
    </row>
    <row r="16" spans="1:12" x14ac:dyDescent="0.25">
      <c r="A16" s="2">
        <v>1964</v>
      </c>
      <c r="B16" s="6"/>
    </row>
    <row r="17" spans="1:2" x14ac:dyDescent="0.25">
      <c r="A17" s="2">
        <v>1965</v>
      </c>
      <c r="B17" s="6"/>
    </row>
    <row r="18" spans="1:2" x14ac:dyDescent="0.25">
      <c r="A18" s="2">
        <v>1966</v>
      </c>
      <c r="B18" s="6">
        <v>2.746</v>
      </c>
    </row>
    <row r="19" spans="1:2" x14ac:dyDescent="0.25">
      <c r="A19" s="2">
        <v>1968</v>
      </c>
      <c r="B19" s="6"/>
    </row>
    <row r="20" spans="1:2" x14ac:dyDescent="0.25">
      <c r="A20" s="2">
        <v>1970</v>
      </c>
      <c r="B20" s="6"/>
    </row>
    <row r="21" spans="1:2" x14ac:dyDescent="0.25">
      <c r="A21" s="2">
        <v>1971</v>
      </c>
      <c r="B21" s="6">
        <v>2.746</v>
      </c>
    </row>
    <row r="22" spans="1:2" x14ac:dyDescent="0.25">
      <c r="A22" s="2">
        <v>1973</v>
      </c>
      <c r="B22" s="6">
        <v>10.727</v>
      </c>
    </row>
    <row r="23" spans="1:2" x14ac:dyDescent="0.25">
      <c r="A23" s="2">
        <v>1974</v>
      </c>
      <c r="B23" s="6"/>
    </row>
    <row r="24" spans="1:2" x14ac:dyDescent="0.25">
      <c r="A24" s="2">
        <v>1975</v>
      </c>
      <c r="B24" s="6">
        <v>12.497999999999999</v>
      </c>
    </row>
    <row r="25" spans="1:2" x14ac:dyDescent="0.25">
      <c r="A25" s="2">
        <v>1979</v>
      </c>
      <c r="B25" s="6"/>
    </row>
    <row r="26" spans="1:2" x14ac:dyDescent="0.25">
      <c r="A26" s="2">
        <v>1980</v>
      </c>
      <c r="B26" s="6"/>
    </row>
    <row r="27" spans="1:2" x14ac:dyDescent="0.25">
      <c r="A27" s="2">
        <v>1981</v>
      </c>
      <c r="B27" s="6"/>
    </row>
    <row r="28" spans="1:2" x14ac:dyDescent="0.25">
      <c r="A28" s="2">
        <v>1983</v>
      </c>
      <c r="B28" s="6"/>
    </row>
    <row r="29" spans="1:2" x14ac:dyDescent="0.25">
      <c r="A29" s="2">
        <v>1984</v>
      </c>
      <c r="B29" s="6"/>
    </row>
    <row r="30" spans="1:2" x14ac:dyDescent="0.25">
      <c r="A30" s="2">
        <v>1985</v>
      </c>
      <c r="B30" s="6"/>
    </row>
    <row r="31" spans="1:2" x14ac:dyDescent="0.25">
      <c r="A31" s="2">
        <v>1986</v>
      </c>
      <c r="B31" s="6">
        <v>36.613999999999997</v>
      </c>
    </row>
    <row r="32" spans="1:2" x14ac:dyDescent="0.25">
      <c r="A32" s="2">
        <v>1987</v>
      </c>
      <c r="B32" s="6"/>
    </row>
    <row r="33" spans="1:2" x14ac:dyDescent="0.25">
      <c r="A33" s="2">
        <v>1988</v>
      </c>
      <c r="B33" s="6"/>
    </row>
    <row r="34" spans="1:2" x14ac:dyDescent="0.25">
      <c r="A34" s="2">
        <v>1990</v>
      </c>
      <c r="B34" s="6"/>
    </row>
    <row r="35" spans="1:2" x14ac:dyDescent="0.25">
      <c r="A35" s="2">
        <v>1991</v>
      </c>
      <c r="B35" s="6"/>
    </row>
    <row r="36" spans="1:2" x14ac:dyDescent="0.25">
      <c r="A36" s="2">
        <v>1992</v>
      </c>
      <c r="B36" s="6">
        <v>64.075000000000003</v>
      </c>
    </row>
    <row r="37" spans="1:2" x14ac:dyDescent="0.25">
      <c r="A37" s="2">
        <v>1993</v>
      </c>
      <c r="B37" s="6"/>
    </row>
    <row r="38" spans="1:2" x14ac:dyDescent="0.25">
      <c r="A38" s="2">
        <v>1994</v>
      </c>
      <c r="B38" s="6"/>
    </row>
    <row r="39" spans="1:2" x14ac:dyDescent="0.25">
      <c r="A39" s="2">
        <v>1995</v>
      </c>
      <c r="B39" s="6"/>
    </row>
    <row r="40" spans="1:2" x14ac:dyDescent="0.25">
      <c r="A40" s="2">
        <v>1996</v>
      </c>
      <c r="B40" s="6"/>
    </row>
    <row r="41" spans="1:2" x14ac:dyDescent="0.25">
      <c r="A41" s="2">
        <v>1997</v>
      </c>
      <c r="B41" s="6"/>
    </row>
    <row r="42" spans="1:2" x14ac:dyDescent="0.25">
      <c r="A42" s="2">
        <v>1998</v>
      </c>
      <c r="B42" s="6"/>
    </row>
    <row r="43" spans="1:2" x14ac:dyDescent="0.25">
      <c r="A43" s="2">
        <v>1999</v>
      </c>
      <c r="B43" s="6">
        <v>9153.5619999999999</v>
      </c>
    </row>
    <row r="44" spans="1:2" x14ac:dyDescent="0.25">
      <c r="A44" s="2">
        <v>2000</v>
      </c>
      <c r="B44" s="6"/>
    </row>
    <row r="45" spans="1:2" x14ac:dyDescent="0.25">
      <c r="A45" s="2">
        <v>2001</v>
      </c>
      <c r="B45" s="6"/>
    </row>
    <row r="46" spans="1:2" x14ac:dyDescent="0.25">
      <c r="A46" s="2">
        <v>2002</v>
      </c>
      <c r="B46" s="6">
        <v>36614.245999999999</v>
      </c>
    </row>
    <row r="47" spans="1:2" x14ac:dyDescent="0.25">
      <c r="A47" s="2">
        <v>2003</v>
      </c>
      <c r="B47" s="6">
        <v>61023.743999999999</v>
      </c>
    </row>
    <row r="48" spans="1:2" x14ac:dyDescent="0.25">
      <c r="A48" s="2">
        <v>2004</v>
      </c>
      <c r="B48" s="6">
        <v>93001.627999999997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PRM_Summary</vt:lpstr>
      <vt:lpstr>PRM70ND</vt:lpstr>
      <vt:lpstr>PRMallND</vt:lpstr>
      <vt:lpstr>PRM70all</vt:lpstr>
      <vt:lpstr>PRMallall</vt:lpstr>
      <vt:lpstr>rawdata</vt:lpstr>
      <vt:lpstr>sourcedata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sbasnet</dc:creator>
  <cp:lastModifiedBy>sbasnet</cp:lastModifiedBy>
  <dcterms:created xsi:type="dcterms:W3CDTF">2013-10-28T13:24:06Z</dcterms:created>
  <dcterms:modified xsi:type="dcterms:W3CDTF">2014-02-26T18:38:24Z</dcterms:modified>
</cp:coreProperties>
</file>