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05" windowWidth="20235" windowHeight="9855" activeTab="5"/>
  </bookViews>
  <sheets>
    <sheet name="PRM_Summary" sheetId="17" r:id="rId1"/>
    <sheet name="PRM70ND" sheetId="13" r:id="rId2"/>
    <sheet name="PRMallND" sheetId="14" r:id="rId3"/>
    <sheet name="PRM70all" sheetId="15" r:id="rId4"/>
    <sheet name="PRMallall" sheetId="16" r:id="rId5"/>
    <sheet name="rawdata" sheetId="12" r:id="rId6"/>
    <sheet name="sourcedata" sheetId="6" r:id="rId7"/>
    <sheet name="all_categories" sheetId="1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3" l="1"/>
  <c r="E17" i="13"/>
  <c r="E19" i="13"/>
  <c r="E13" i="17"/>
  <c r="B17" i="13"/>
  <c r="E12" i="17"/>
  <c r="B18" i="13"/>
  <c r="E11" i="17"/>
  <c r="B16" i="13"/>
  <c r="E10" i="17"/>
  <c r="B15" i="13"/>
  <c r="E9" i="17"/>
  <c r="G2" i="13" a="1"/>
  <c r="G2" i="13"/>
  <c r="H5" i="13"/>
  <c r="H7" i="13"/>
  <c r="G3" i="13"/>
  <c r="H8" i="13"/>
  <c r="H9" i="13"/>
  <c r="H12" i="13"/>
  <c r="H11" i="13"/>
  <c r="H14" i="13"/>
  <c r="H10" i="13"/>
  <c r="H13" i="13"/>
  <c r="H15" i="13"/>
  <c r="H16" i="13"/>
  <c r="E5" i="17"/>
  <c r="H17" i="13"/>
  <c r="H18" i="13"/>
  <c r="H19" i="13"/>
  <c r="H22" i="13"/>
  <c r="H21" i="13"/>
  <c r="H24" i="13"/>
  <c r="H20" i="13"/>
  <c r="H23" i="13"/>
  <c r="H25" i="13"/>
  <c r="H26" i="13"/>
  <c r="E6" i="17"/>
  <c r="E7" i="17"/>
  <c r="G1" i="13"/>
  <c r="E2" i="17"/>
  <c r="E8" i="17"/>
  <c r="G4" i="13"/>
  <c r="H1" i="13"/>
  <c r="E4" i="17"/>
  <c r="B20" i="13"/>
  <c r="E3" i="17"/>
  <c r="E22" i="15"/>
  <c r="E21" i="15"/>
  <c r="E23" i="15"/>
  <c r="D13" i="17"/>
  <c r="B21" i="15"/>
  <c r="D12" i="17"/>
  <c r="B22" i="15"/>
  <c r="D11" i="17"/>
  <c r="B20" i="15"/>
  <c r="D10" i="17"/>
  <c r="B19" i="15"/>
  <c r="D9" i="17"/>
  <c r="G2" i="15" a="1"/>
  <c r="G2" i="15"/>
  <c r="H5" i="15"/>
  <c r="H7" i="15"/>
  <c r="G3" i="15"/>
  <c r="H8" i="15"/>
  <c r="H9" i="15"/>
  <c r="H12" i="15"/>
  <c r="H11" i="15"/>
  <c r="H14" i="15"/>
  <c r="H10" i="15"/>
  <c r="H13" i="15"/>
  <c r="H15" i="15"/>
  <c r="H16" i="15"/>
  <c r="D5" i="17"/>
  <c r="H17" i="15"/>
  <c r="H18" i="15"/>
  <c r="H19" i="15"/>
  <c r="H22" i="15"/>
  <c r="H21" i="15"/>
  <c r="H24" i="15"/>
  <c r="H20" i="15"/>
  <c r="H23" i="15"/>
  <c r="H25" i="15"/>
  <c r="H26" i="15"/>
  <c r="D6" i="17"/>
  <c r="D7" i="17"/>
  <c r="G1" i="15"/>
  <c r="D2" i="17"/>
  <c r="D8" i="17"/>
  <c r="G4" i="15"/>
  <c r="H1" i="15"/>
  <c r="D4" i="17"/>
  <c r="B24" i="15"/>
  <c r="D3" i="17"/>
  <c r="E18" i="14"/>
  <c r="E17" i="14"/>
  <c r="E19" i="14"/>
  <c r="C13" i="17"/>
  <c r="B17" i="14"/>
  <c r="C12" i="17"/>
  <c r="B18" i="14"/>
  <c r="C11" i="17"/>
  <c r="B16" i="14"/>
  <c r="C10" i="17"/>
  <c r="B15" i="14"/>
  <c r="C9" i="17"/>
  <c r="G2" i="14" a="1"/>
  <c r="G2" i="14"/>
  <c r="H5" i="14"/>
  <c r="H7" i="14"/>
  <c r="G3" i="14"/>
  <c r="H8" i="14"/>
  <c r="H9" i="14"/>
  <c r="H12" i="14"/>
  <c r="H11" i="14"/>
  <c r="H14" i="14"/>
  <c r="H10" i="14"/>
  <c r="H13" i="14"/>
  <c r="H15" i="14"/>
  <c r="H16" i="14"/>
  <c r="C5" i="17"/>
  <c r="H17" i="14"/>
  <c r="H18" i="14"/>
  <c r="H19" i="14"/>
  <c r="H22" i="14"/>
  <c r="H21" i="14"/>
  <c r="H24" i="14"/>
  <c r="H20" i="14"/>
  <c r="H23" i="14"/>
  <c r="H25" i="14"/>
  <c r="H26" i="14"/>
  <c r="C6" i="17"/>
  <c r="C7" i="17"/>
  <c r="G1" i="14"/>
  <c r="C2" i="17"/>
  <c r="C8" i="17"/>
  <c r="G4" i="14"/>
  <c r="H1" i="14"/>
  <c r="C4" i="17"/>
  <c r="B20" i="14"/>
  <c r="C3" i="17"/>
  <c r="E22" i="16"/>
  <c r="E21" i="16"/>
  <c r="E23" i="16"/>
  <c r="B13" i="17"/>
  <c r="B21" i="16"/>
  <c r="B12" i="17"/>
  <c r="B22" i="16"/>
  <c r="B11" i="17"/>
  <c r="B20" i="16"/>
  <c r="B10" i="17"/>
  <c r="B19" i="16"/>
  <c r="B9" i="17"/>
  <c r="G2" i="16" a="1"/>
  <c r="G2" i="16"/>
  <c r="H5" i="16"/>
  <c r="H7" i="16"/>
  <c r="G3" i="16"/>
  <c r="H8" i="16"/>
  <c r="H9" i="16"/>
  <c r="H12" i="16"/>
  <c r="H11" i="16"/>
  <c r="H14" i="16"/>
  <c r="H10" i="16"/>
  <c r="H13" i="16"/>
  <c r="H15" i="16"/>
  <c r="H16" i="16"/>
  <c r="B5" i="17"/>
  <c r="H17" i="16"/>
  <c r="H18" i="16"/>
  <c r="H19" i="16"/>
  <c r="H22" i="16"/>
  <c r="H21" i="16"/>
  <c r="H24" i="16"/>
  <c r="H20" i="16"/>
  <c r="H23" i="16"/>
  <c r="H25" i="16"/>
  <c r="H26" i="16"/>
  <c r="B6" i="17"/>
  <c r="B7" i="17"/>
  <c r="G1" i="16"/>
  <c r="B2" i="17"/>
  <c r="B8" i="17"/>
  <c r="G4" i="16"/>
  <c r="H1" i="16"/>
  <c r="B4" i="17"/>
  <c r="B24" i="16"/>
  <c r="B3" i="17"/>
  <c r="F22" i="16"/>
  <c r="F21" i="16"/>
  <c r="F23" i="16"/>
  <c r="F20" i="16"/>
  <c r="F19" i="16"/>
  <c r="E20" i="16"/>
  <c r="E19" i="16"/>
  <c r="D22" i="16"/>
  <c r="D21" i="16"/>
  <c r="D23" i="16"/>
  <c r="D20" i="16"/>
  <c r="D19" i="16"/>
  <c r="C22" i="16"/>
  <c r="C21" i="16"/>
  <c r="C23" i="16"/>
  <c r="C20" i="16"/>
  <c r="C19" i="16"/>
  <c r="B23" i="16"/>
  <c r="BS2" i="16" a="1"/>
  <c r="BS2" i="16"/>
  <c r="BT5" i="16"/>
  <c r="BT17" i="16"/>
  <c r="BS3" i="16"/>
  <c r="BT18" i="16"/>
  <c r="BT19" i="16"/>
  <c r="BT22" i="16"/>
  <c r="BT21" i="16"/>
  <c r="BT24" i="16"/>
  <c r="BT20" i="16"/>
  <c r="BT23" i="16"/>
  <c r="BT25" i="16"/>
  <c r="BT26" i="16"/>
  <c r="BT7" i="16"/>
  <c r="BT8" i="16"/>
  <c r="BT9" i="16"/>
  <c r="BT12" i="16"/>
  <c r="BT11" i="16"/>
  <c r="BT14" i="16"/>
  <c r="BT10" i="16"/>
  <c r="BT13" i="16"/>
  <c r="BT15" i="16"/>
  <c r="BT16" i="16"/>
  <c r="BW2" i="16" a="1"/>
  <c r="BW4" i="16"/>
  <c r="BX1" i="16"/>
  <c r="BW2" i="16"/>
  <c r="BW1" i="16"/>
  <c r="BX2" i="16"/>
  <c r="BW3" i="16"/>
  <c r="BX3" i="16"/>
  <c r="BX4" i="16"/>
  <c r="BW5" i="16"/>
  <c r="BX5" i="16"/>
  <c r="BW6" i="16"/>
  <c r="BX6" i="16"/>
  <c r="BO2" i="16" a="1"/>
  <c r="BO2" i="16"/>
  <c r="BP5" i="16"/>
  <c r="BP17" i="16"/>
  <c r="BO3" i="16"/>
  <c r="BP18" i="16"/>
  <c r="BP19" i="16"/>
  <c r="BP22" i="16"/>
  <c r="BP21" i="16"/>
  <c r="BP24" i="16"/>
  <c r="BP20" i="16"/>
  <c r="BP23" i="16"/>
  <c r="BP25" i="16"/>
  <c r="BP26" i="16"/>
  <c r="BP7" i="16"/>
  <c r="BP8" i="16"/>
  <c r="BP9" i="16"/>
  <c r="BP12" i="16"/>
  <c r="BP11" i="16"/>
  <c r="BP14" i="16"/>
  <c r="BP10" i="16"/>
  <c r="BP13" i="16"/>
  <c r="BP15" i="16"/>
  <c r="BP16" i="16"/>
  <c r="BS4" i="16"/>
  <c r="BT1" i="16"/>
  <c r="BS1" i="16"/>
  <c r="BT2" i="16"/>
  <c r="BT3" i="16"/>
  <c r="BT4" i="16"/>
  <c r="BS5" i="16"/>
  <c r="BS6" i="16"/>
  <c r="BT6" i="16"/>
  <c r="BK2" i="16" a="1"/>
  <c r="BK2" i="16"/>
  <c r="BL5" i="16"/>
  <c r="BL17" i="16"/>
  <c r="BK3" i="16"/>
  <c r="BL18" i="16"/>
  <c r="BL19" i="16"/>
  <c r="BL22" i="16"/>
  <c r="BL21" i="16"/>
  <c r="BL24" i="16"/>
  <c r="BL20" i="16"/>
  <c r="BL23" i="16"/>
  <c r="BL25" i="16"/>
  <c r="BL26" i="16"/>
  <c r="BL7" i="16"/>
  <c r="BL8" i="16"/>
  <c r="BL9" i="16"/>
  <c r="BL12" i="16"/>
  <c r="BL11" i="16"/>
  <c r="BL14" i="16"/>
  <c r="BL10" i="16"/>
  <c r="BL13" i="16"/>
  <c r="BL15" i="16"/>
  <c r="BL16" i="16"/>
  <c r="BO4" i="16"/>
  <c r="BP1" i="16"/>
  <c r="BO1" i="16"/>
  <c r="BP2" i="16"/>
  <c r="BP3" i="16"/>
  <c r="BP4" i="16"/>
  <c r="BO5" i="16"/>
  <c r="BO6" i="16"/>
  <c r="BP6" i="16"/>
  <c r="BG2" i="16" a="1"/>
  <c r="BG2" i="16"/>
  <c r="BH5" i="16"/>
  <c r="BH17" i="16"/>
  <c r="BG3" i="16"/>
  <c r="BH18" i="16"/>
  <c r="BH19" i="16"/>
  <c r="BH22" i="16"/>
  <c r="BH21" i="16"/>
  <c r="BH24" i="16"/>
  <c r="BH20" i="16"/>
  <c r="BH23" i="16"/>
  <c r="BH25" i="16"/>
  <c r="BH26" i="16"/>
  <c r="BH7" i="16"/>
  <c r="BH8" i="16"/>
  <c r="BH9" i="16"/>
  <c r="BH12" i="16"/>
  <c r="BH11" i="16"/>
  <c r="BH14" i="16"/>
  <c r="BH10" i="16"/>
  <c r="BH13" i="16"/>
  <c r="BH15" i="16"/>
  <c r="BH16" i="16"/>
  <c r="BK4" i="16"/>
  <c r="BL1" i="16"/>
  <c r="BK1" i="16"/>
  <c r="BL2" i="16"/>
  <c r="BL3" i="16"/>
  <c r="BL4" i="16"/>
  <c r="BK5" i="16"/>
  <c r="BK6" i="16"/>
  <c r="BL6" i="16"/>
  <c r="BC2" i="16" a="1"/>
  <c r="BC2" i="16"/>
  <c r="BD5" i="16"/>
  <c r="BD17" i="16"/>
  <c r="BC3" i="16"/>
  <c r="BD18" i="16"/>
  <c r="BD19" i="16"/>
  <c r="BD22" i="16"/>
  <c r="BD21" i="16"/>
  <c r="BD24" i="16"/>
  <c r="BD20" i="16"/>
  <c r="BD23" i="16"/>
  <c r="BD25" i="16"/>
  <c r="BD26" i="16"/>
  <c r="BD7" i="16"/>
  <c r="BD8" i="16"/>
  <c r="BD9" i="16"/>
  <c r="BD12" i="16"/>
  <c r="BD11" i="16"/>
  <c r="BD14" i="16"/>
  <c r="BD10" i="16"/>
  <c r="BD13" i="16"/>
  <c r="BD15" i="16"/>
  <c r="BD16" i="16"/>
  <c r="BG4" i="16"/>
  <c r="BH1" i="16"/>
  <c r="BG1" i="16"/>
  <c r="BH2" i="16"/>
  <c r="BH3" i="16"/>
  <c r="BH4" i="16"/>
  <c r="BG5" i="16"/>
  <c r="BG6" i="16"/>
  <c r="BH6" i="16"/>
  <c r="AY2" i="16" a="1"/>
  <c r="AY2" i="16"/>
  <c r="AZ5" i="16"/>
  <c r="AZ17" i="16"/>
  <c r="AY3" i="16"/>
  <c r="AZ18" i="16"/>
  <c r="AZ19" i="16"/>
  <c r="AZ22" i="16"/>
  <c r="AZ21" i="16"/>
  <c r="AZ24" i="16"/>
  <c r="AZ20" i="16"/>
  <c r="AZ23" i="16"/>
  <c r="AZ25" i="16"/>
  <c r="AZ26" i="16"/>
  <c r="AZ7" i="16"/>
  <c r="AZ8" i="16"/>
  <c r="AZ9" i="16"/>
  <c r="AZ12" i="16"/>
  <c r="AZ11" i="16"/>
  <c r="AZ14" i="16"/>
  <c r="AZ10" i="16"/>
  <c r="AZ13" i="16"/>
  <c r="AZ15" i="16"/>
  <c r="AZ16" i="16"/>
  <c r="BC4" i="16"/>
  <c r="BD1" i="16"/>
  <c r="BC1" i="16"/>
  <c r="BD2" i="16"/>
  <c r="BD3" i="16"/>
  <c r="BD4" i="16"/>
  <c r="BC5" i="16"/>
  <c r="BC6" i="16"/>
  <c r="BD6" i="16"/>
  <c r="AU2" i="16" a="1"/>
  <c r="AU2" i="16"/>
  <c r="AV5" i="16"/>
  <c r="AV17" i="16"/>
  <c r="AU3" i="16"/>
  <c r="AV18" i="16"/>
  <c r="AV19" i="16"/>
  <c r="AV22" i="16"/>
  <c r="AV21" i="16"/>
  <c r="AV24" i="16"/>
  <c r="AV20" i="16"/>
  <c r="AV23" i="16"/>
  <c r="AV25" i="16"/>
  <c r="AV26" i="16"/>
  <c r="AV7" i="16"/>
  <c r="AV8" i="16"/>
  <c r="AV9" i="16"/>
  <c r="AV12" i="16"/>
  <c r="AV11" i="16"/>
  <c r="AV14" i="16"/>
  <c r="AV10" i="16"/>
  <c r="AV13" i="16"/>
  <c r="AV15" i="16"/>
  <c r="AV16" i="16"/>
  <c r="AY4" i="16"/>
  <c r="AZ1" i="16"/>
  <c r="AY1" i="16"/>
  <c r="AZ2" i="16"/>
  <c r="AZ3" i="16"/>
  <c r="AZ4" i="16"/>
  <c r="AY5" i="16"/>
  <c r="AY6" i="16"/>
  <c r="AZ6" i="16"/>
  <c r="AQ2" i="16" a="1"/>
  <c r="AQ2" i="16"/>
  <c r="AR5" i="16"/>
  <c r="AR17" i="16"/>
  <c r="AQ3" i="16"/>
  <c r="AR18" i="16"/>
  <c r="AR19" i="16"/>
  <c r="AR22" i="16"/>
  <c r="AR21" i="16"/>
  <c r="AR24" i="16"/>
  <c r="AR20" i="16"/>
  <c r="AR23" i="16"/>
  <c r="AR25" i="16"/>
  <c r="AR26" i="16"/>
  <c r="AR7" i="16"/>
  <c r="AR8" i="16"/>
  <c r="AR9" i="16"/>
  <c r="AR12" i="16"/>
  <c r="AR11" i="16"/>
  <c r="AR14" i="16"/>
  <c r="AR10" i="16"/>
  <c r="AR13" i="16"/>
  <c r="AR15" i="16"/>
  <c r="AR16" i="16"/>
  <c r="AU4" i="16"/>
  <c r="AV1" i="16"/>
  <c r="AU1" i="16"/>
  <c r="AV2" i="16"/>
  <c r="AV3" i="16"/>
  <c r="AV4" i="16"/>
  <c r="AU5" i="16"/>
  <c r="AU6" i="16"/>
  <c r="AV6" i="16"/>
  <c r="AM2" i="16" a="1"/>
  <c r="AM2" i="16"/>
  <c r="AN5" i="16"/>
  <c r="AN17" i="16"/>
  <c r="AM3" i="16"/>
  <c r="AN18" i="16"/>
  <c r="AN19" i="16"/>
  <c r="AN22" i="16"/>
  <c r="AN21" i="16"/>
  <c r="AN24" i="16"/>
  <c r="AN20" i="16"/>
  <c r="AN23" i="16"/>
  <c r="AN25" i="16"/>
  <c r="AN26" i="16"/>
  <c r="AN7" i="16"/>
  <c r="AN8" i="16"/>
  <c r="AN9" i="16"/>
  <c r="AN12" i="16"/>
  <c r="AN11" i="16"/>
  <c r="AN14" i="16"/>
  <c r="AN10" i="16"/>
  <c r="AN13" i="16"/>
  <c r="AN15" i="16"/>
  <c r="AN16" i="16"/>
  <c r="AQ4" i="16"/>
  <c r="AR1" i="16"/>
  <c r="AQ1" i="16"/>
  <c r="AR2" i="16"/>
  <c r="AR3" i="16"/>
  <c r="AR4" i="16"/>
  <c r="AQ5" i="16"/>
  <c r="AQ6" i="16"/>
  <c r="AR6" i="16"/>
  <c r="AI2" i="16" a="1"/>
  <c r="AI2" i="16"/>
  <c r="AJ5" i="16"/>
  <c r="AJ17" i="16"/>
  <c r="AI3" i="16"/>
  <c r="AJ18" i="16"/>
  <c r="AJ19" i="16"/>
  <c r="AJ22" i="16"/>
  <c r="AJ21" i="16"/>
  <c r="AJ24" i="16"/>
  <c r="AJ20" i="16"/>
  <c r="AJ23" i="16"/>
  <c r="AJ25" i="16"/>
  <c r="AJ26" i="16"/>
  <c r="AJ7" i="16"/>
  <c r="AJ8" i="16"/>
  <c r="AJ9" i="16"/>
  <c r="AJ12" i="16"/>
  <c r="AJ11" i="16"/>
  <c r="AJ14" i="16"/>
  <c r="AJ10" i="16"/>
  <c r="AJ13" i="16"/>
  <c r="AJ15" i="16"/>
  <c r="AJ16" i="16"/>
  <c r="AM4" i="16"/>
  <c r="AN1" i="16"/>
  <c r="AM1" i="16"/>
  <c r="AN2" i="16"/>
  <c r="AN3" i="16"/>
  <c r="AN4" i="16"/>
  <c r="AM5" i="16"/>
  <c r="AM6" i="16"/>
  <c r="AN6" i="16"/>
  <c r="AE2" i="16" a="1"/>
  <c r="AE2" i="16"/>
  <c r="AF5" i="16"/>
  <c r="AF17" i="16"/>
  <c r="AE3" i="16"/>
  <c r="AF18" i="16"/>
  <c r="AF19" i="16"/>
  <c r="AF22" i="16"/>
  <c r="AF21" i="16"/>
  <c r="AF24" i="16"/>
  <c r="AF20" i="16"/>
  <c r="AF23" i="16"/>
  <c r="AF25" i="16"/>
  <c r="AF26" i="16"/>
  <c r="AF7" i="16"/>
  <c r="AF8" i="16"/>
  <c r="AF9" i="16"/>
  <c r="AF12" i="16"/>
  <c r="AF11" i="16"/>
  <c r="AF14" i="16"/>
  <c r="AF10" i="16"/>
  <c r="AF13" i="16"/>
  <c r="AF15" i="16"/>
  <c r="AF16" i="16"/>
  <c r="AI4" i="16"/>
  <c r="AJ1" i="16"/>
  <c r="AI1" i="16"/>
  <c r="AJ2" i="16"/>
  <c r="AJ3" i="16"/>
  <c r="AJ4" i="16"/>
  <c r="AI5" i="16"/>
  <c r="AI6" i="16"/>
  <c r="AJ6" i="16"/>
  <c r="AA2" i="16" a="1"/>
  <c r="AA2" i="16"/>
  <c r="AB5" i="16"/>
  <c r="AB17" i="16"/>
  <c r="AA3" i="16"/>
  <c r="AB18" i="16"/>
  <c r="AB19" i="16"/>
  <c r="AB22" i="16"/>
  <c r="AB21" i="16"/>
  <c r="AB24" i="16"/>
  <c r="AB20" i="16"/>
  <c r="AB23" i="16"/>
  <c r="AB25" i="16"/>
  <c r="AB26" i="16"/>
  <c r="AB7" i="16"/>
  <c r="AB8" i="16"/>
  <c r="AB9" i="16"/>
  <c r="AB12" i="16"/>
  <c r="AB11" i="16"/>
  <c r="AB14" i="16"/>
  <c r="AB10" i="16"/>
  <c r="AB13" i="16"/>
  <c r="AB15" i="16"/>
  <c r="AB16" i="16"/>
  <c r="AE4" i="16"/>
  <c r="AF1" i="16"/>
  <c r="AE1" i="16"/>
  <c r="AF2" i="16"/>
  <c r="AF3" i="16"/>
  <c r="AF4" i="16"/>
  <c r="AE5" i="16"/>
  <c r="AE6" i="16"/>
  <c r="AF6" i="16"/>
  <c r="W2" i="16" a="1"/>
  <c r="W2" i="16"/>
  <c r="X5" i="16"/>
  <c r="X17" i="16"/>
  <c r="W3" i="16"/>
  <c r="X18" i="16"/>
  <c r="X19" i="16"/>
  <c r="X22" i="16"/>
  <c r="X21" i="16"/>
  <c r="X24" i="16"/>
  <c r="X20" i="16"/>
  <c r="X23" i="16"/>
  <c r="X25" i="16"/>
  <c r="X26" i="16"/>
  <c r="X7" i="16"/>
  <c r="X8" i="16"/>
  <c r="X9" i="16"/>
  <c r="X12" i="16"/>
  <c r="X11" i="16"/>
  <c r="X14" i="16"/>
  <c r="X10" i="16"/>
  <c r="X13" i="16"/>
  <c r="X15" i="16"/>
  <c r="X16" i="16"/>
  <c r="AA4" i="16"/>
  <c r="AB1" i="16"/>
  <c r="AA1" i="16"/>
  <c r="AB2" i="16"/>
  <c r="AB3" i="16"/>
  <c r="AB4" i="16"/>
  <c r="AA5" i="16"/>
  <c r="AA6" i="16"/>
  <c r="AB6" i="16"/>
  <c r="S2" i="16" a="1"/>
  <c r="S2" i="16"/>
  <c r="T5" i="16"/>
  <c r="T17" i="16"/>
  <c r="S3" i="16"/>
  <c r="T18" i="16"/>
  <c r="T19" i="16"/>
  <c r="T22" i="16"/>
  <c r="T21" i="16"/>
  <c r="T24" i="16"/>
  <c r="T20" i="16"/>
  <c r="T23" i="16"/>
  <c r="T25" i="16"/>
  <c r="T26" i="16"/>
  <c r="T7" i="16"/>
  <c r="T8" i="16"/>
  <c r="T9" i="16"/>
  <c r="T12" i="16"/>
  <c r="T11" i="16"/>
  <c r="T14" i="16"/>
  <c r="T10" i="16"/>
  <c r="T13" i="16"/>
  <c r="T15" i="16"/>
  <c r="T16" i="16"/>
  <c r="W4" i="16"/>
  <c r="X1" i="16"/>
  <c r="W1" i="16"/>
  <c r="X2" i="16"/>
  <c r="X3" i="16"/>
  <c r="X4" i="16"/>
  <c r="W5" i="16"/>
  <c r="W6" i="16"/>
  <c r="X6" i="16"/>
  <c r="O2" i="16" a="1"/>
  <c r="O2" i="16"/>
  <c r="P5" i="16"/>
  <c r="P17" i="16"/>
  <c r="O3" i="16"/>
  <c r="P18" i="16"/>
  <c r="P19" i="16"/>
  <c r="P22" i="16"/>
  <c r="P21" i="16"/>
  <c r="P24" i="16"/>
  <c r="P20" i="16"/>
  <c r="P23" i="16"/>
  <c r="P25" i="16"/>
  <c r="P26" i="16"/>
  <c r="P7" i="16"/>
  <c r="P8" i="16"/>
  <c r="P9" i="16"/>
  <c r="P12" i="16"/>
  <c r="P11" i="16"/>
  <c r="P14" i="16"/>
  <c r="P10" i="16"/>
  <c r="P13" i="16"/>
  <c r="P15" i="16"/>
  <c r="P16" i="16"/>
  <c r="S4" i="16"/>
  <c r="T1" i="16"/>
  <c r="S1" i="16"/>
  <c r="T2" i="16"/>
  <c r="T3" i="16"/>
  <c r="T4" i="16"/>
  <c r="S5" i="16"/>
  <c r="S6" i="16"/>
  <c r="T6" i="16"/>
  <c r="K2" i="16" a="1"/>
  <c r="K2" i="16"/>
  <c r="L5" i="16"/>
  <c r="L17" i="16"/>
  <c r="K3" i="16"/>
  <c r="L18" i="16"/>
  <c r="L19" i="16"/>
  <c r="L22" i="16"/>
  <c r="L21" i="16"/>
  <c r="L24" i="16"/>
  <c r="L20" i="16"/>
  <c r="L23" i="16"/>
  <c r="L25" i="16"/>
  <c r="L26" i="16"/>
  <c r="L7" i="16"/>
  <c r="L8" i="16"/>
  <c r="L9" i="16"/>
  <c r="L12" i="16"/>
  <c r="L11" i="16"/>
  <c r="L14" i="16"/>
  <c r="L10" i="16"/>
  <c r="L13" i="16"/>
  <c r="L15" i="16"/>
  <c r="L16" i="16"/>
  <c r="O4" i="16"/>
  <c r="P1" i="16"/>
  <c r="O1" i="16"/>
  <c r="P2" i="16"/>
  <c r="P3" i="16"/>
  <c r="P4" i="16"/>
  <c r="O5" i="16"/>
  <c r="O6" i="16"/>
  <c r="P6" i="16"/>
  <c r="K4" i="16"/>
  <c r="L1" i="16"/>
  <c r="K1" i="16"/>
  <c r="L2" i="16"/>
  <c r="L3" i="16"/>
  <c r="L4" i="16"/>
  <c r="K5" i="16"/>
  <c r="K6" i="16"/>
  <c r="L6" i="16"/>
  <c r="H2" i="16"/>
  <c r="H3" i="16"/>
  <c r="H4" i="16"/>
  <c r="G5" i="16"/>
  <c r="G6" i="16"/>
  <c r="H6" i="16"/>
  <c r="F22" i="15"/>
  <c r="F21" i="15"/>
  <c r="F23" i="15"/>
  <c r="F20" i="15"/>
  <c r="F19" i="15"/>
  <c r="E20" i="15"/>
  <c r="E19" i="15"/>
  <c r="D22" i="15"/>
  <c r="D21" i="15"/>
  <c r="D23" i="15"/>
  <c r="D20" i="15"/>
  <c r="D19" i="15"/>
  <c r="C22" i="15"/>
  <c r="C21" i="15"/>
  <c r="C23" i="15"/>
  <c r="C20" i="15"/>
  <c r="C19" i="15"/>
  <c r="B23" i="15"/>
  <c r="BS2" i="15" a="1"/>
  <c r="BS2" i="15"/>
  <c r="BT5" i="15"/>
  <c r="BT17" i="15"/>
  <c r="BS3" i="15"/>
  <c r="BT18" i="15"/>
  <c r="BT19" i="15"/>
  <c r="BT22" i="15"/>
  <c r="BT21" i="15"/>
  <c r="BT24" i="15"/>
  <c r="BT20" i="15"/>
  <c r="BT23" i="15"/>
  <c r="BT25" i="15"/>
  <c r="BT26" i="15"/>
  <c r="BT7" i="15"/>
  <c r="BT8" i="15"/>
  <c r="BT9" i="15"/>
  <c r="BT12" i="15"/>
  <c r="BT11" i="15"/>
  <c r="BT14" i="15"/>
  <c r="BT10" i="15"/>
  <c r="BT13" i="15"/>
  <c r="BT15" i="15"/>
  <c r="BT16" i="15"/>
  <c r="BW2" i="15" a="1"/>
  <c r="BW4" i="15"/>
  <c r="BX1" i="15"/>
  <c r="BW2" i="15"/>
  <c r="BW1" i="15"/>
  <c r="BX2" i="15"/>
  <c r="BW3" i="15"/>
  <c r="BX3" i="15"/>
  <c r="BX4" i="15"/>
  <c r="BW5" i="15"/>
  <c r="BX5" i="15"/>
  <c r="BW6" i="15"/>
  <c r="BX6" i="15"/>
  <c r="BO2" i="15" a="1"/>
  <c r="BO2" i="15"/>
  <c r="BP5" i="15"/>
  <c r="BP17" i="15"/>
  <c r="BO3" i="15"/>
  <c r="BP18" i="15"/>
  <c r="BP19" i="15"/>
  <c r="BP22" i="15"/>
  <c r="BP21" i="15"/>
  <c r="BP24" i="15"/>
  <c r="BP20" i="15"/>
  <c r="BP23" i="15"/>
  <c r="BP25" i="15"/>
  <c r="BP26" i="15"/>
  <c r="BP7" i="15"/>
  <c r="BP8" i="15"/>
  <c r="BP9" i="15"/>
  <c r="BP12" i="15"/>
  <c r="BP11" i="15"/>
  <c r="BP14" i="15"/>
  <c r="BP10" i="15"/>
  <c r="BP13" i="15"/>
  <c r="BP15" i="15"/>
  <c r="BP16" i="15"/>
  <c r="BS4" i="15"/>
  <c r="BT1" i="15"/>
  <c r="BS1" i="15"/>
  <c r="BT2" i="15"/>
  <c r="BT3" i="15"/>
  <c r="BT4" i="15"/>
  <c r="BS5" i="15"/>
  <c r="BS6" i="15"/>
  <c r="BT6" i="15"/>
  <c r="BK2" i="15" a="1"/>
  <c r="BK2" i="15"/>
  <c r="BL5" i="15"/>
  <c r="BL17" i="15"/>
  <c r="BK3" i="15"/>
  <c r="BL18" i="15"/>
  <c r="BL19" i="15"/>
  <c r="BL22" i="15"/>
  <c r="BL21" i="15"/>
  <c r="BL24" i="15"/>
  <c r="BL20" i="15"/>
  <c r="BL23" i="15"/>
  <c r="BL25" i="15"/>
  <c r="BL26" i="15"/>
  <c r="BL7" i="15"/>
  <c r="BL8" i="15"/>
  <c r="BL9" i="15"/>
  <c r="BL12" i="15"/>
  <c r="BL11" i="15"/>
  <c r="BL14" i="15"/>
  <c r="BL10" i="15"/>
  <c r="BL13" i="15"/>
  <c r="BL15" i="15"/>
  <c r="BL16" i="15"/>
  <c r="BO4" i="15"/>
  <c r="BP1" i="15"/>
  <c r="BO1" i="15"/>
  <c r="BP2" i="15"/>
  <c r="BP3" i="15"/>
  <c r="BP4" i="15"/>
  <c r="BO5" i="15"/>
  <c r="BO6" i="15"/>
  <c r="BP6" i="15"/>
  <c r="BG2" i="15" a="1"/>
  <c r="BG2" i="15"/>
  <c r="BH5" i="15"/>
  <c r="BH17" i="15"/>
  <c r="BG3" i="15"/>
  <c r="BH18" i="15"/>
  <c r="BH19" i="15"/>
  <c r="BH22" i="15"/>
  <c r="BH21" i="15"/>
  <c r="BH24" i="15"/>
  <c r="BH20" i="15"/>
  <c r="BH23" i="15"/>
  <c r="BH25" i="15"/>
  <c r="BH26" i="15"/>
  <c r="BH7" i="15"/>
  <c r="BH8" i="15"/>
  <c r="BH9" i="15"/>
  <c r="BH12" i="15"/>
  <c r="BH11" i="15"/>
  <c r="BH14" i="15"/>
  <c r="BH10" i="15"/>
  <c r="BH13" i="15"/>
  <c r="BH15" i="15"/>
  <c r="BH16" i="15"/>
  <c r="BK4" i="15"/>
  <c r="BL1" i="15"/>
  <c r="BK1" i="15"/>
  <c r="BL2" i="15"/>
  <c r="BL3" i="15"/>
  <c r="BL4" i="15"/>
  <c r="BK5" i="15"/>
  <c r="BK6" i="15"/>
  <c r="BL6" i="15"/>
  <c r="BC2" i="15" a="1"/>
  <c r="BC2" i="15"/>
  <c r="BD5" i="15"/>
  <c r="BD17" i="15"/>
  <c r="BC3" i="15"/>
  <c r="BD18" i="15"/>
  <c r="BD19" i="15"/>
  <c r="BD22" i="15"/>
  <c r="BD21" i="15"/>
  <c r="BD24" i="15"/>
  <c r="BD20" i="15"/>
  <c r="BD23" i="15"/>
  <c r="BD25" i="15"/>
  <c r="BD26" i="15"/>
  <c r="BD7" i="15"/>
  <c r="BD8" i="15"/>
  <c r="BD9" i="15"/>
  <c r="BD12" i="15"/>
  <c r="BD11" i="15"/>
  <c r="BD14" i="15"/>
  <c r="BD10" i="15"/>
  <c r="BD13" i="15"/>
  <c r="BD15" i="15"/>
  <c r="BD16" i="15"/>
  <c r="BG4" i="15"/>
  <c r="BH1" i="15"/>
  <c r="BG1" i="15"/>
  <c r="BH2" i="15"/>
  <c r="BH3" i="15"/>
  <c r="BH4" i="15"/>
  <c r="BG5" i="15"/>
  <c r="BG6" i="15"/>
  <c r="BH6" i="15"/>
  <c r="AY2" i="15" a="1"/>
  <c r="AY2" i="15"/>
  <c r="AZ5" i="15"/>
  <c r="AZ17" i="15"/>
  <c r="AY3" i="15"/>
  <c r="AZ18" i="15"/>
  <c r="AZ19" i="15"/>
  <c r="AZ22" i="15"/>
  <c r="AZ21" i="15"/>
  <c r="AZ24" i="15"/>
  <c r="AZ20" i="15"/>
  <c r="AZ23" i="15"/>
  <c r="AZ25" i="15"/>
  <c r="AZ26" i="15"/>
  <c r="AZ7" i="15"/>
  <c r="AZ8" i="15"/>
  <c r="AZ9" i="15"/>
  <c r="AZ12" i="15"/>
  <c r="AZ11" i="15"/>
  <c r="AZ14" i="15"/>
  <c r="AZ10" i="15"/>
  <c r="AZ13" i="15"/>
  <c r="AZ15" i="15"/>
  <c r="AZ16" i="15"/>
  <c r="BC4" i="15"/>
  <c r="BD1" i="15"/>
  <c r="BC1" i="15"/>
  <c r="BD2" i="15"/>
  <c r="BD3" i="15"/>
  <c r="BD4" i="15"/>
  <c r="BC5" i="15"/>
  <c r="BC6" i="15"/>
  <c r="BD6" i="15"/>
  <c r="AU2" i="15" a="1"/>
  <c r="AU2" i="15"/>
  <c r="AV5" i="15"/>
  <c r="AV17" i="15"/>
  <c r="AU3" i="15"/>
  <c r="AV18" i="15"/>
  <c r="AV19" i="15"/>
  <c r="AV22" i="15"/>
  <c r="AV21" i="15"/>
  <c r="AV24" i="15"/>
  <c r="AV20" i="15"/>
  <c r="AV23" i="15"/>
  <c r="AV25" i="15"/>
  <c r="AV26" i="15"/>
  <c r="AV7" i="15"/>
  <c r="AV8" i="15"/>
  <c r="AV9" i="15"/>
  <c r="AV12" i="15"/>
  <c r="AV11" i="15"/>
  <c r="AV14" i="15"/>
  <c r="AV10" i="15"/>
  <c r="AV13" i="15"/>
  <c r="AV15" i="15"/>
  <c r="AV16" i="15"/>
  <c r="AY4" i="15"/>
  <c r="AZ1" i="15"/>
  <c r="AY1" i="15"/>
  <c r="AZ2" i="15"/>
  <c r="AZ3" i="15"/>
  <c r="AZ4" i="15"/>
  <c r="AY5" i="15"/>
  <c r="AY6" i="15"/>
  <c r="AZ6" i="15"/>
  <c r="AQ2" i="15" a="1"/>
  <c r="AQ2" i="15"/>
  <c r="AR5" i="15"/>
  <c r="AR17" i="15"/>
  <c r="AQ3" i="15"/>
  <c r="AR18" i="15"/>
  <c r="AR19" i="15"/>
  <c r="AR22" i="15"/>
  <c r="AR21" i="15"/>
  <c r="AR24" i="15"/>
  <c r="AR20" i="15"/>
  <c r="AR23" i="15"/>
  <c r="AR25" i="15"/>
  <c r="AR26" i="15"/>
  <c r="AR7" i="15"/>
  <c r="AR8" i="15"/>
  <c r="AR9" i="15"/>
  <c r="AR12" i="15"/>
  <c r="AR11" i="15"/>
  <c r="AR14" i="15"/>
  <c r="AR10" i="15"/>
  <c r="AR13" i="15"/>
  <c r="AR15" i="15"/>
  <c r="AR16" i="15"/>
  <c r="AU4" i="15"/>
  <c r="AV1" i="15"/>
  <c r="AU1" i="15"/>
  <c r="AV2" i="15"/>
  <c r="AV3" i="15"/>
  <c r="AV4" i="15"/>
  <c r="AU5" i="15"/>
  <c r="AU6" i="15"/>
  <c r="AV6" i="15"/>
  <c r="AM2" i="15" a="1"/>
  <c r="AM2" i="15"/>
  <c r="AN5" i="15"/>
  <c r="AN17" i="15"/>
  <c r="AM3" i="15"/>
  <c r="AN18" i="15"/>
  <c r="AN19" i="15"/>
  <c r="AN22" i="15"/>
  <c r="AN21" i="15"/>
  <c r="AN24" i="15"/>
  <c r="AN20" i="15"/>
  <c r="AN23" i="15"/>
  <c r="AN25" i="15"/>
  <c r="AN26" i="15"/>
  <c r="AN7" i="15"/>
  <c r="AN8" i="15"/>
  <c r="AN9" i="15"/>
  <c r="AN12" i="15"/>
  <c r="AN11" i="15"/>
  <c r="AN14" i="15"/>
  <c r="AN10" i="15"/>
  <c r="AN13" i="15"/>
  <c r="AN15" i="15"/>
  <c r="AN16" i="15"/>
  <c r="AQ4" i="15"/>
  <c r="AR1" i="15"/>
  <c r="AQ1" i="15"/>
  <c r="AR2" i="15"/>
  <c r="AR3" i="15"/>
  <c r="AR4" i="15"/>
  <c r="AQ5" i="15"/>
  <c r="AQ6" i="15"/>
  <c r="AR6" i="15"/>
  <c r="AI2" i="15" a="1"/>
  <c r="AI2" i="15"/>
  <c r="AJ5" i="15"/>
  <c r="AJ17" i="15"/>
  <c r="AI3" i="15"/>
  <c r="AJ18" i="15"/>
  <c r="AJ19" i="15"/>
  <c r="AJ22" i="15"/>
  <c r="AJ21" i="15"/>
  <c r="AJ24" i="15"/>
  <c r="AJ20" i="15"/>
  <c r="AJ23" i="15"/>
  <c r="AJ25" i="15"/>
  <c r="AJ26" i="15"/>
  <c r="AJ7" i="15"/>
  <c r="AJ8" i="15"/>
  <c r="AJ9" i="15"/>
  <c r="AJ12" i="15"/>
  <c r="AJ11" i="15"/>
  <c r="AJ14" i="15"/>
  <c r="AJ10" i="15"/>
  <c r="AJ13" i="15"/>
  <c r="AJ15" i="15"/>
  <c r="AJ16" i="15"/>
  <c r="AM4" i="15"/>
  <c r="AN1" i="15"/>
  <c r="AM1" i="15"/>
  <c r="AN2" i="15"/>
  <c r="AN3" i="15"/>
  <c r="AN4" i="15"/>
  <c r="AM5" i="15"/>
  <c r="AM6" i="15"/>
  <c r="AN6" i="15"/>
  <c r="AE2" i="15" a="1"/>
  <c r="AE2" i="15"/>
  <c r="AF5" i="15"/>
  <c r="AF17" i="15"/>
  <c r="AE3" i="15"/>
  <c r="AF18" i="15"/>
  <c r="AF19" i="15"/>
  <c r="AF22" i="15"/>
  <c r="AF21" i="15"/>
  <c r="AF24" i="15"/>
  <c r="AF20" i="15"/>
  <c r="AF23" i="15"/>
  <c r="AF25" i="15"/>
  <c r="AF26" i="15"/>
  <c r="AF7" i="15"/>
  <c r="AF8" i="15"/>
  <c r="AF9" i="15"/>
  <c r="AF12" i="15"/>
  <c r="AF11" i="15"/>
  <c r="AF14" i="15"/>
  <c r="AF10" i="15"/>
  <c r="AF13" i="15"/>
  <c r="AF15" i="15"/>
  <c r="AF16" i="15"/>
  <c r="AI4" i="15"/>
  <c r="AJ1" i="15"/>
  <c r="AI1" i="15"/>
  <c r="AJ2" i="15"/>
  <c r="AJ3" i="15"/>
  <c r="AJ4" i="15"/>
  <c r="AI5" i="15"/>
  <c r="AI6" i="15"/>
  <c r="AJ6" i="15"/>
  <c r="AA2" i="15" a="1"/>
  <c r="AA2" i="15"/>
  <c r="AB5" i="15"/>
  <c r="AB17" i="15"/>
  <c r="AA3" i="15"/>
  <c r="AB18" i="15"/>
  <c r="AB19" i="15"/>
  <c r="AB22" i="15"/>
  <c r="AB21" i="15"/>
  <c r="AB24" i="15"/>
  <c r="AB20" i="15"/>
  <c r="AB23" i="15"/>
  <c r="AB25" i="15"/>
  <c r="AB26" i="15"/>
  <c r="AB7" i="15"/>
  <c r="AB8" i="15"/>
  <c r="AB9" i="15"/>
  <c r="AB12" i="15"/>
  <c r="AB11" i="15"/>
  <c r="AB14" i="15"/>
  <c r="AB10" i="15"/>
  <c r="AB13" i="15"/>
  <c r="AB15" i="15"/>
  <c r="AB16" i="15"/>
  <c r="AE4" i="15"/>
  <c r="AF1" i="15"/>
  <c r="AE1" i="15"/>
  <c r="AF2" i="15"/>
  <c r="AF3" i="15"/>
  <c r="AF4" i="15"/>
  <c r="AE5" i="15"/>
  <c r="AE6" i="15"/>
  <c r="AF6" i="15"/>
  <c r="W2" i="15" a="1"/>
  <c r="W2" i="15"/>
  <c r="X5" i="15"/>
  <c r="X17" i="15"/>
  <c r="W3" i="15"/>
  <c r="X18" i="15"/>
  <c r="X19" i="15"/>
  <c r="X22" i="15"/>
  <c r="X21" i="15"/>
  <c r="X24" i="15"/>
  <c r="X20" i="15"/>
  <c r="X23" i="15"/>
  <c r="X25" i="15"/>
  <c r="X26" i="15"/>
  <c r="X7" i="15"/>
  <c r="X8" i="15"/>
  <c r="X9" i="15"/>
  <c r="X12" i="15"/>
  <c r="X11" i="15"/>
  <c r="X14" i="15"/>
  <c r="X10" i="15"/>
  <c r="X13" i="15"/>
  <c r="X15" i="15"/>
  <c r="X16" i="15"/>
  <c r="AA4" i="15"/>
  <c r="AB1" i="15"/>
  <c r="AA1" i="15"/>
  <c r="AB2" i="15"/>
  <c r="AB3" i="15"/>
  <c r="AB4" i="15"/>
  <c r="AA5" i="15"/>
  <c r="AA6" i="15"/>
  <c r="AB6" i="15"/>
  <c r="S2" i="15" a="1"/>
  <c r="S2" i="15"/>
  <c r="T5" i="15"/>
  <c r="T17" i="15"/>
  <c r="S3" i="15"/>
  <c r="T18" i="15"/>
  <c r="T19" i="15"/>
  <c r="T22" i="15"/>
  <c r="T21" i="15"/>
  <c r="T24" i="15"/>
  <c r="T20" i="15"/>
  <c r="T23" i="15"/>
  <c r="T25" i="15"/>
  <c r="T26" i="15"/>
  <c r="T7" i="15"/>
  <c r="T8" i="15"/>
  <c r="T9" i="15"/>
  <c r="T12" i="15"/>
  <c r="T11" i="15"/>
  <c r="T14" i="15"/>
  <c r="T10" i="15"/>
  <c r="T13" i="15"/>
  <c r="T15" i="15"/>
  <c r="T16" i="15"/>
  <c r="W4" i="15"/>
  <c r="X1" i="15"/>
  <c r="W1" i="15"/>
  <c r="X2" i="15"/>
  <c r="X3" i="15"/>
  <c r="X4" i="15"/>
  <c r="W5" i="15"/>
  <c r="W6" i="15"/>
  <c r="X6" i="15"/>
  <c r="O2" i="15" a="1"/>
  <c r="O2" i="15"/>
  <c r="P5" i="15"/>
  <c r="P17" i="15"/>
  <c r="O3" i="15"/>
  <c r="P18" i="15"/>
  <c r="P19" i="15"/>
  <c r="P22" i="15"/>
  <c r="P21" i="15"/>
  <c r="P24" i="15"/>
  <c r="P20" i="15"/>
  <c r="P23" i="15"/>
  <c r="P25" i="15"/>
  <c r="P26" i="15"/>
  <c r="P7" i="15"/>
  <c r="P8" i="15"/>
  <c r="P9" i="15"/>
  <c r="P12" i="15"/>
  <c r="P11" i="15"/>
  <c r="P14" i="15"/>
  <c r="P10" i="15"/>
  <c r="P13" i="15"/>
  <c r="P15" i="15"/>
  <c r="P16" i="15"/>
  <c r="S4" i="15"/>
  <c r="T1" i="15"/>
  <c r="S1" i="15"/>
  <c r="T2" i="15"/>
  <c r="T3" i="15"/>
  <c r="T4" i="15"/>
  <c r="S5" i="15"/>
  <c r="S6" i="15"/>
  <c r="T6" i="15"/>
  <c r="K2" i="15" a="1"/>
  <c r="K2" i="15"/>
  <c r="L5" i="15"/>
  <c r="L17" i="15"/>
  <c r="K3" i="15"/>
  <c r="L18" i="15"/>
  <c r="L19" i="15"/>
  <c r="L22" i="15"/>
  <c r="L21" i="15"/>
  <c r="L24" i="15"/>
  <c r="L20" i="15"/>
  <c r="L23" i="15"/>
  <c r="L25" i="15"/>
  <c r="L26" i="15"/>
  <c r="L7" i="15"/>
  <c r="L8" i="15"/>
  <c r="L9" i="15"/>
  <c r="L12" i="15"/>
  <c r="L11" i="15"/>
  <c r="L14" i="15"/>
  <c r="L10" i="15"/>
  <c r="L13" i="15"/>
  <c r="L15" i="15"/>
  <c r="L16" i="15"/>
  <c r="O4" i="15"/>
  <c r="P1" i="15"/>
  <c r="O1" i="15"/>
  <c r="P2" i="15"/>
  <c r="P3" i="15"/>
  <c r="P4" i="15"/>
  <c r="O5" i="15"/>
  <c r="O6" i="15"/>
  <c r="P6" i="15"/>
  <c r="K4" i="15"/>
  <c r="L1" i="15"/>
  <c r="K1" i="15"/>
  <c r="L2" i="15"/>
  <c r="L3" i="15"/>
  <c r="L4" i="15"/>
  <c r="K5" i="15"/>
  <c r="K6" i="15"/>
  <c r="L6" i="15"/>
  <c r="H2" i="15"/>
  <c r="H3" i="15"/>
  <c r="H4" i="15"/>
  <c r="G5" i="15"/>
  <c r="G6" i="15"/>
  <c r="H6" i="15"/>
  <c r="F18" i="14"/>
  <c r="F17" i="14"/>
  <c r="F19" i="14"/>
  <c r="F16" i="14"/>
  <c r="F15" i="14"/>
  <c r="E16" i="14"/>
  <c r="E15" i="14"/>
  <c r="D18" i="14"/>
  <c r="D17" i="14"/>
  <c r="D19" i="14"/>
  <c r="D16" i="14"/>
  <c r="D15" i="14"/>
  <c r="C18" i="14"/>
  <c r="C17" i="14"/>
  <c r="C19" i="14"/>
  <c r="C16" i="14"/>
  <c r="C15" i="14"/>
  <c r="B19" i="14"/>
  <c r="BC2" i="14" a="1"/>
  <c r="BC2" i="14"/>
  <c r="BD5" i="14"/>
  <c r="BD17" i="14"/>
  <c r="BC3" i="14"/>
  <c r="BD18" i="14"/>
  <c r="BD19" i="14"/>
  <c r="BD22" i="14"/>
  <c r="BD21" i="14"/>
  <c r="BD24" i="14"/>
  <c r="BD20" i="14"/>
  <c r="BD23" i="14"/>
  <c r="BD25" i="14"/>
  <c r="BD26" i="14"/>
  <c r="BD7" i="14"/>
  <c r="BD8" i="14"/>
  <c r="BD9" i="14"/>
  <c r="BD12" i="14"/>
  <c r="BD11" i="14"/>
  <c r="BD14" i="14"/>
  <c r="BD10" i="14"/>
  <c r="BD13" i="14"/>
  <c r="BD15" i="14"/>
  <c r="BD16" i="14"/>
  <c r="BG2" i="14" a="1"/>
  <c r="BG4" i="14"/>
  <c r="BH1" i="14"/>
  <c r="BG2" i="14"/>
  <c r="BG1" i="14"/>
  <c r="BH2" i="14"/>
  <c r="BG3" i="14"/>
  <c r="BH3" i="14"/>
  <c r="BH4" i="14"/>
  <c r="BG5" i="14"/>
  <c r="BH5" i="14"/>
  <c r="BG6" i="14"/>
  <c r="BH6" i="14"/>
  <c r="AY2" i="14" a="1"/>
  <c r="AY2" i="14"/>
  <c r="AZ5" i="14"/>
  <c r="AZ17" i="14"/>
  <c r="AY3" i="14"/>
  <c r="AZ18" i="14"/>
  <c r="AZ19" i="14"/>
  <c r="AZ22" i="14"/>
  <c r="AZ21" i="14"/>
  <c r="AZ24" i="14"/>
  <c r="AZ20" i="14"/>
  <c r="AZ23" i="14"/>
  <c r="AZ25" i="14"/>
  <c r="AZ26" i="14"/>
  <c r="AZ7" i="14"/>
  <c r="AZ8" i="14"/>
  <c r="AZ9" i="14"/>
  <c r="AZ12" i="14"/>
  <c r="AZ11" i="14"/>
  <c r="AZ14" i="14"/>
  <c r="AZ10" i="14"/>
  <c r="AZ13" i="14"/>
  <c r="AZ15" i="14"/>
  <c r="AZ16" i="14"/>
  <c r="BC4" i="14"/>
  <c r="BD1" i="14"/>
  <c r="BC1" i="14"/>
  <c r="BD2" i="14"/>
  <c r="BD3" i="14"/>
  <c r="BD4" i="14"/>
  <c r="BC5" i="14"/>
  <c r="BC6" i="14"/>
  <c r="BD6" i="14"/>
  <c r="AU2" i="14" a="1"/>
  <c r="AU2" i="14"/>
  <c r="AV5" i="14"/>
  <c r="AV17" i="14"/>
  <c r="AU3" i="14"/>
  <c r="AV18" i="14"/>
  <c r="AV19" i="14"/>
  <c r="AV22" i="14"/>
  <c r="AV21" i="14"/>
  <c r="AV24" i="14"/>
  <c r="AV20" i="14"/>
  <c r="AV23" i="14"/>
  <c r="AV25" i="14"/>
  <c r="AV26" i="14"/>
  <c r="AV7" i="14"/>
  <c r="AV8" i="14"/>
  <c r="AV9" i="14"/>
  <c r="AV12" i="14"/>
  <c r="AV11" i="14"/>
  <c r="AV14" i="14"/>
  <c r="AV10" i="14"/>
  <c r="AV13" i="14"/>
  <c r="AV15" i="14"/>
  <c r="AV16" i="14"/>
  <c r="AY4" i="14"/>
  <c r="AZ1" i="14"/>
  <c r="AY1" i="14"/>
  <c r="AZ2" i="14"/>
  <c r="AZ3" i="14"/>
  <c r="AZ4" i="14"/>
  <c r="AY5" i="14"/>
  <c r="AY6" i="14"/>
  <c r="AZ6" i="14"/>
  <c r="AQ2" i="14" a="1"/>
  <c r="AQ2" i="14"/>
  <c r="AR5" i="14"/>
  <c r="AR17" i="14"/>
  <c r="AQ3" i="14"/>
  <c r="AR18" i="14"/>
  <c r="AR19" i="14"/>
  <c r="AR22" i="14"/>
  <c r="AR21" i="14"/>
  <c r="AR24" i="14"/>
  <c r="AR20" i="14"/>
  <c r="AR23" i="14"/>
  <c r="AR25" i="14"/>
  <c r="AR26" i="14"/>
  <c r="AR7" i="14"/>
  <c r="AR8" i="14"/>
  <c r="AR9" i="14"/>
  <c r="AR12" i="14"/>
  <c r="AR11" i="14"/>
  <c r="AR14" i="14"/>
  <c r="AR10" i="14"/>
  <c r="AR13" i="14"/>
  <c r="AR15" i="14"/>
  <c r="AR16" i="14"/>
  <c r="AU4" i="14"/>
  <c r="AV1" i="14"/>
  <c r="AU1" i="14"/>
  <c r="AV2" i="14"/>
  <c r="AV3" i="14"/>
  <c r="AV4" i="14"/>
  <c r="AU5" i="14"/>
  <c r="AU6" i="14"/>
  <c r="AV6" i="14"/>
  <c r="AM2" i="14" a="1"/>
  <c r="AM2" i="14"/>
  <c r="AN5" i="14"/>
  <c r="AN17" i="14"/>
  <c r="AM3" i="14"/>
  <c r="AN18" i="14"/>
  <c r="AN19" i="14"/>
  <c r="AN22" i="14"/>
  <c r="AN21" i="14"/>
  <c r="AN24" i="14"/>
  <c r="AN20" i="14"/>
  <c r="AN23" i="14"/>
  <c r="AN25" i="14"/>
  <c r="AN26" i="14"/>
  <c r="AN7" i="14"/>
  <c r="AN8" i="14"/>
  <c r="AN9" i="14"/>
  <c r="AN12" i="14"/>
  <c r="AN11" i="14"/>
  <c r="AN14" i="14"/>
  <c r="AN10" i="14"/>
  <c r="AN13" i="14"/>
  <c r="AN15" i="14"/>
  <c r="AN16" i="14"/>
  <c r="AQ4" i="14"/>
  <c r="AR1" i="14"/>
  <c r="AQ1" i="14"/>
  <c r="AR2" i="14"/>
  <c r="AR3" i="14"/>
  <c r="AR4" i="14"/>
  <c r="AQ5" i="14"/>
  <c r="AQ6" i="14"/>
  <c r="AR6" i="14"/>
  <c r="AI2" i="14" a="1"/>
  <c r="AI2" i="14"/>
  <c r="AJ5" i="14"/>
  <c r="AJ17" i="14"/>
  <c r="AI3" i="14"/>
  <c r="AJ18" i="14"/>
  <c r="AJ19" i="14"/>
  <c r="AJ22" i="14"/>
  <c r="AJ21" i="14"/>
  <c r="AJ24" i="14"/>
  <c r="AJ20" i="14"/>
  <c r="AJ23" i="14"/>
  <c r="AJ25" i="14"/>
  <c r="AJ26" i="14"/>
  <c r="AJ7" i="14"/>
  <c r="AJ8" i="14"/>
  <c r="AJ9" i="14"/>
  <c r="AJ12" i="14"/>
  <c r="AJ11" i="14"/>
  <c r="AJ14" i="14"/>
  <c r="AJ10" i="14"/>
  <c r="AJ13" i="14"/>
  <c r="AJ15" i="14"/>
  <c r="AJ16" i="14"/>
  <c r="AM4" i="14"/>
  <c r="AN1" i="14"/>
  <c r="AM1" i="14"/>
  <c r="AN2" i="14"/>
  <c r="AN3" i="14"/>
  <c r="AN4" i="14"/>
  <c r="AM5" i="14"/>
  <c r="AM6" i="14"/>
  <c r="AN6" i="14"/>
  <c r="AE2" i="14" a="1"/>
  <c r="AE2" i="14"/>
  <c r="AF5" i="14"/>
  <c r="AF17" i="14"/>
  <c r="AE3" i="14"/>
  <c r="AF18" i="14"/>
  <c r="AF19" i="14"/>
  <c r="AF22" i="14"/>
  <c r="AF21" i="14"/>
  <c r="AF24" i="14"/>
  <c r="AF20" i="14"/>
  <c r="AF23" i="14"/>
  <c r="AF25" i="14"/>
  <c r="AF26" i="14"/>
  <c r="AF7" i="14"/>
  <c r="AF8" i="14"/>
  <c r="AF9" i="14"/>
  <c r="AF12" i="14"/>
  <c r="AF11" i="14"/>
  <c r="AF14" i="14"/>
  <c r="AF10" i="14"/>
  <c r="AF13" i="14"/>
  <c r="AF15" i="14"/>
  <c r="AF16" i="14"/>
  <c r="AI4" i="14"/>
  <c r="AJ1" i="14"/>
  <c r="AI1" i="14"/>
  <c r="AJ2" i="14"/>
  <c r="AJ3" i="14"/>
  <c r="AJ4" i="14"/>
  <c r="AI5" i="14"/>
  <c r="AI6" i="14"/>
  <c r="AJ6" i="14"/>
  <c r="AA2" i="14" a="1"/>
  <c r="AA2" i="14"/>
  <c r="AB5" i="14"/>
  <c r="AB17" i="14"/>
  <c r="AA3" i="14"/>
  <c r="AB18" i="14"/>
  <c r="AB19" i="14"/>
  <c r="AB22" i="14"/>
  <c r="AB21" i="14"/>
  <c r="AB24" i="14"/>
  <c r="AB20" i="14"/>
  <c r="AB23" i="14"/>
  <c r="AB25" i="14"/>
  <c r="AB26" i="14"/>
  <c r="AB7" i="14"/>
  <c r="AB8" i="14"/>
  <c r="AB9" i="14"/>
  <c r="AB12" i="14"/>
  <c r="AB11" i="14"/>
  <c r="AB14" i="14"/>
  <c r="AB10" i="14"/>
  <c r="AB13" i="14"/>
  <c r="AB15" i="14"/>
  <c r="AB16" i="14"/>
  <c r="AE4" i="14"/>
  <c r="AF1" i="14"/>
  <c r="AE1" i="14"/>
  <c r="AF2" i="14"/>
  <c r="AF3" i="14"/>
  <c r="AF4" i="14"/>
  <c r="AE5" i="14"/>
  <c r="AE6" i="14"/>
  <c r="AF6" i="14"/>
  <c r="W2" i="14" a="1"/>
  <c r="W2" i="14"/>
  <c r="X5" i="14"/>
  <c r="X17" i="14"/>
  <c r="W3" i="14"/>
  <c r="X18" i="14"/>
  <c r="X19" i="14"/>
  <c r="X22" i="14"/>
  <c r="X21" i="14"/>
  <c r="X24" i="14"/>
  <c r="X20" i="14"/>
  <c r="X23" i="14"/>
  <c r="X25" i="14"/>
  <c r="X26" i="14"/>
  <c r="X7" i="14"/>
  <c r="X8" i="14"/>
  <c r="X9" i="14"/>
  <c r="X12" i="14"/>
  <c r="X11" i="14"/>
  <c r="X14" i="14"/>
  <c r="X10" i="14"/>
  <c r="X13" i="14"/>
  <c r="X15" i="14"/>
  <c r="X16" i="14"/>
  <c r="AA4" i="14"/>
  <c r="AB1" i="14"/>
  <c r="AA1" i="14"/>
  <c r="AB2" i="14"/>
  <c r="AB3" i="14"/>
  <c r="AB4" i="14"/>
  <c r="AA5" i="14"/>
  <c r="AA6" i="14"/>
  <c r="AB6" i="14"/>
  <c r="S2" i="14" a="1"/>
  <c r="S2" i="14"/>
  <c r="T5" i="14"/>
  <c r="T17" i="14"/>
  <c r="S3" i="14"/>
  <c r="T18" i="14"/>
  <c r="T19" i="14"/>
  <c r="T22" i="14"/>
  <c r="T21" i="14"/>
  <c r="T24" i="14"/>
  <c r="T20" i="14"/>
  <c r="T23" i="14"/>
  <c r="T25" i="14"/>
  <c r="T26" i="14"/>
  <c r="T7" i="14"/>
  <c r="T8" i="14"/>
  <c r="T9" i="14"/>
  <c r="T12" i="14"/>
  <c r="T11" i="14"/>
  <c r="T14" i="14"/>
  <c r="T10" i="14"/>
  <c r="T13" i="14"/>
  <c r="T15" i="14"/>
  <c r="T16" i="14"/>
  <c r="W4" i="14"/>
  <c r="X1" i="14"/>
  <c r="W1" i="14"/>
  <c r="X2" i="14"/>
  <c r="X3" i="14"/>
  <c r="X4" i="14"/>
  <c r="W5" i="14"/>
  <c r="W6" i="14"/>
  <c r="X6" i="14"/>
  <c r="O2" i="14" a="1"/>
  <c r="O2" i="14"/>
  <c r="P5" i="14"/>
  <c r="P17" i="14"/>
  <c r="O3" i="14"/>
  <c r="P18" i="14"/>
  <c r="P19" i="14"/>
  <c r="P22" i="14"/>
  <c r="P21" i="14"/>
  <c r="P24" i="14"/>
  <c r="P20" i="14"/>
  <c r="P23" i="14"/>
  <c r="P25" i="14"/>
  <c r="P26" i="14"/>
  <c r="P7" i="14"/>
  <c r="P8" i="14"/>
  <c r="P9" i="14"/>
  <c r="P12" i="14"/>
  <c r="P11" i="14"/>
  <c r="P14" i="14"/>
  <c r="P10" i="14"/>
  <c r="P13" i="14"/>
  <c r="P15" i="14"/>
  <c r="P16" i="14"/>
  <c r="S4" i="14"/>
  <c r="T1" i="14"/>
  <c r="S1" i="14"/>
  <c r="T2" i="14"/>
  <c r="T3" i="14"/>
  <c r="T4" i="14"/>
  <c r="S5" i="14"/>
  <c r="S6" i="14"/>
  <c r="T6" i="14"/>
  <c r="K2" i="14" a="1"/>
  <c r="K2" i="14"/>
  <c r="L5" i="14"/>
  <c r="L17" i="14"/>
  <c r="K3" i="14"/>
  <c r="L18" i="14"/>
  <c r="L19" i="14"/>
  <c r="L22" i="14"/>
  <c r="L21" i="14"/>
  <c r="L24" i="14"/>
  <c r="L20" i="14"/>
  <c r="L23" i="14"/>
  <c r="L25" i="14"/>
  <c r="L26" i="14"/>
  <c r="L7" i="14"/>
  <c r="L8" i="14"/>
  <c r="L9" i="14"/>
  <c r="L12" i="14"/>
  <c r="L11" i="14"/>
  <c r="L14" i="14"/>
  <c r="L10" i="14"/>
  <c r="L13" i="14"/>
  <c r="L15" i="14"/>
  <c r="L16" i="14"/>
  <c r="O4" i="14"/>
  <c r="P1" i="14"/>
  <c r="O1" i="14"/>
  <c r="P2" i="14"/>
  <c r="P3" i="14"/>
  <c r="P4" i="14"/>
  <c r="O5" i="14"/>
  <c r="O6" i="14"/>
  <c r="P6" i="14"/>
  <c r="K4" i="14"/>
  <c r="L1" i="14"/>
  <c r="K1" i="14"/>
  <c r="L2" i="14"/>
  <c r="L3" i="14"/>
  <c r="L4" i="14"/>
  <c r="K5" i="14"/>
  <c r="K6" i="14"/>
  <c r="L6" i="14"/>
  <c r="H2" i="14"/>
  <c r="H3" i="14"/>
  <c r="H4" i="14"/>
  <c r="G5" i="14"/>
  <c r="G6" i="14"/>
  <c r="H6" i="14"/>
  <c r="F18" i="13"/>
  <c r="F17" i="13"/>
  <c r="F19" i="13"/>
  <c r="F16" i="13"/>
  <c r="F15" i="13"/>
  <c r="E16" i="13"/>
  <c r="E15" i="13"/>
  <c r="D18" i="13"/>
  <c r="D17" i="13"/>
  <c r="D19" i="13"/>
  <c r="D16" i="13"/>
  <c r="D15" i="13"/>
  <c r="C18" i="13"/>
  <c r="C17" i="13"/>
  <c r="C19" i="13"/>
  <c r="C16" i="13"/>
  <c r="C15" i="13"/>
  <c r="B19" i="13"/>
  <c r="BC2" i="13" a="1"/>
  <c r="BC2" i="13"/>
  <c r="BD5" i="13"/>
  <c r="BD17" i="13"/>
  <c r="BC3" i="13"/>
  <c r="BD18" i="13"/>
  <c r="BD19" i="13"/>
  <c r="BD22" i="13"/>
  <c r="BD21" i="13"/>
  <c r="BD24" i="13"/>
  <c r="BD20" i="13"/>
  <c r="BD23" i="13"/>
  <c r="BD25" i="13"/>
  <c r="BD26" i="13"/>
  <c r="BD7" i="13"/>
  <c r="BD8" i="13"/>
  <c r="BD9" i="13"/>
  <c r="BD12" i="13"/>
  <c r="BD11" i="13"/>
  <c r="BD14" i="13"/>
  <c r="BD10" i="13"/>
  <c r="BD13" i="13"/>
  <c r="BD15" i="13"/>
  <c r="BD16" i="13"/>
  <c r="BG2" i="13" a="1"/>
  <c r="BG4" i="13"/>
  <c r="BH1" i="13"/>
  <c r="BG2" i="13"/>
  <c r="BG1" i="13"/>
  <c r="BH2" i="13"/>
  <c r="BG3" i="13"/>
  <c r="BH3" i="13"/>
  <c r="BH4" i="13"/>
  <c r="BG5" i="13"/>
  <c r="BH5" i="13"/>
  <c r="BG6" i="13"/>
  <c r="BH6" i="13"/>
  <c r="AY2" i="13" a="1"/>
  <c r="AY2" i="13"/>
  <c r="AZ5" i="13"/>
  <c r="AZ17" i="13"/>
  <c r="AY3" i="13"/>
  <c r="AZ18" i="13"/>
  <c r="AZ19" i="13"/>
  <c r="AZ22" i="13"/>
  <c r="AZ21" i="13"/>
  <c r="AZ24" i="13"/>
  <c r="AZ20" i="13"/>
  <c r="AZ23" i="13"/>
  <c r="AZ25" i="13"/>
  <c r="AZ26" i="13"/>
  <c r="AZ7" i="13"/>
  <c r="AZ8" i="13"/>
  <c r="AZ9" i="13"/>
  <c r="AZ12" i="13"/>
  <c r="AZ11" i="13"/>
  <c r="AZ14" i="13"/>
  <c r="AZ10" i="13"/>
  <c r="AZ13" i="13"/>
  <c r="AZ15" i="13"/>
  <c r="AZ16" i="13"/>
  <c r="BC4" i="13"/>
  <c r="BD1" i="13"/>
  <c r="BC1" i="13"/>
  <c r="BD2" i="13"/>
  <c r="BD3" i="13"/>
  <c r="BD4" i="13"/>
  <c r="BC5" i="13"/>
  <c r="BC6" i="13"/>
  <c r="BD6" i="13"/>
  <c r="AU2" i="13" a="1"/>
  <c r="AU2" i="13"/>
  <c r="AV5" i="13"/>
  <c r="AV17" i="13"/>
  <c r="AU3" i="13"/>
  <c r="AV18" i="13"/>
  <c r="AV19" i="13"/>
  <c r="AV22" i="13"/>
  <c r="AV21" i="13"/>
  <c r="AV24" i="13"/>
  <c r="AV20" i="13"/>
  <c r="AV23" i="13"/>
  <c r="AV25" i="13"/>
  <c r="AV26" i="13"/>
  <c r="AV7" i="13"/>
  <c r="AV8" i="13"/>
  <c r="AV9" i="13"/>
  <c r="AV12" i="13"/>
  <c r="AV11" i="13"/>
  <c r="AV14" i="13"/>
  <c r="AV10" i="13"/>
  <c r="AV13" i="13"/>
  <c r="AV15" i="13"/>
  <c r="AV16" i="13"/>
  <c r="AY4" i="13"/>
  <c r="AZ1" i="13"/>
  <c r="AY1" i="13"/>
  <c r="AZ2" i="13"/>
  <c r="AZ3" i="13"/>
  <c r="AZ4" i="13"/>
  <c r="AY5" i="13"/>
  <c r="AY6" i="13"/>
  <c r="AZ6" i="13"/>
  <c r="AQ2" i="13" a="1"/>
  <c r="AQ2" i="13"/>
  <c r="AR5" i="13"/>
  <c r="AR17" i="13"/>
  <c r="AQ3" i="13"/>
  <c r="AR18" i="13"/>
  <c r="AR19" i="13"/>
  <c r="AR22" i="13"/>
  <c r="AR21" i="13"/>
  <c r="AR24" i="13"/>
  <c r="AR20" i="13"/>
  <c r="AR23" i="13"/>
  <c r="AR25" i="13"/>
  <c r="AR26" i="13"/>
  <c r="AR7" i="13"/>
  <c r="AR8" i="13"/>
  <c r="AR9" i="13"/>
  <c r="AR12" i="13"/>
  <c r="AR11" i="13"/>
  <c r="AR14" i="13"/>
  <c r="AR10" i="13"/>
  <c r="AR13" i="13"/>
  <c r="AR15" i="13"/>
  <c r="AR16" i="13"/>
  <c r="AU4" i="13"/>
  <c r="AV1" i="13"/>
  <c r="AU1" i="13"/>
  <c r="AV2" i="13"/>
  <c r="AV3" i="13"/>
  <c r="AV4" i="13"/>
  <c r="AU5" i="13"/>
  <c r="AU6" i="13"/>
  <c r="AV6" i="13"/>
  <c r="AM2" i="13" a="1"/>
  <c r="AM2" i="13"/>
  <c r="AN5" i="13"/>
  <c r="AN17" i="13"/>
  <c r="AM3" i="13"/>
  <c r="AN18" i="13"/>
  <c r="AN19" i="13"/>
  <c r="AN22" i="13"/>
  <c r="AN21" i="13"/>
  <c r="AN24" i="13"/>
  <c r="AN20" i="13"/>
  <c r="AN23" i="13"/>
  <c r="AN25" i="13"/>
  <c r="AN26" i="13"/>
  <c r="AN7" i="13"/>
  <c r="AN8" i="13"/>
  <c r="AN9" i="13"/>
  <c r="AN12" i="13"/>
  <c r="AN11" i="13"/>
  <c r="AN14" i="13"/>
  <c r="AN10" i="13"/>
  <c r="AN13" i="13"/>
  <c r="AN15" i="13"/>
  <c r="AN16" i="13"/>
  <c r="AQ4" i="13"/>
  <c r="AR1" i="13"/>
  <c r="AQ1" i="13"/>
  <c r="AR2" i="13"/>
  <c r="AR3" i="13"/>
  <c r="AR4" i="13"/>
  <c r="AQ5" i="13"/>
  <c r="AQ6" i="13"/>
  <c r="AR6" i="13"/>
  <c r="AI2" i="13" a="1"/>
  <c r="AI2" i="13"/>
  <c r="AJ5" i="13"/>
  <c r="AJ17" i="13"/>
  <c r="AI3" i="13"/>
  <c r="AJ18" i="13"/>
  <c r="AJ19" i="13"/>
  <c r="AJ22" i="13"/>
  <c r="AJ21" i="13"/>
  <c r="AJ24" i="13"/>
  <c r="AJ20" i="13"/>
  <c r="AJ23" i="13"/>
  <c r="AJ25" i="13"/>
  <c r="AJ26" i="13"/>
  <c r="AJ7" i="13"/>
  <c r="AJ8" i="13"/>
  <c r="AJ9" i="13"/>
  <c r="AJ12" i="13"/>
  <c r="AJ11" i="13"/>
  <c r="AJ14" i="13"/>
  <c r="AJ10" i="13"/>
  <c r="AJ13" i="13"/>
  <c r="AJ15" i="13"/>
  <c r="AJ16" i="13"/>
  <c r="AM4" i="13"/>
  <c r="AN1" i="13"/>
  <c r="AM1" i="13"/>
  <c r="AN2" i="13"/>
  <c r="AN3" i="13"/>
  <c r="AN4" i="13"/>
  <c r="AM5" i="13"/>
  <c r="AM6" i="13"/>
  <c r="AN6" i="13"/>
  <c r="AE2" i="13" a="1"/>
  <c r="AE2" i="13"/>
  <c r="AF5" i="13"/>
  <c r="AF17" i="13"/>
  <c r="AE3" i="13"/>
  <c r="AF18" i="13"/>
  <c r="AF19" i="13"/>
  <c r="AF22" i="13"/>
  <c r="AF21" i="13"/>
  <c r="AF24" i="13"/>
  <c r="AF20" i="13"/>
  <c r="AF23" i="13"/>
  <c r="AF25" i="13"/>
  <c r="AF26" i="13"/>
  <c r="AF7" i="13"/>
  <c r="AF8" i="13"/>
  <c r="AF9" i="13"/>
  <c r="AF12" i="13"/>
  <c r="AF11" i="13"/>
  <c r="AF14" i="13"/>
  <c r="AF10" i="13"/>
  <c r="AF13" i="13"/>
  <c r="AF15" i="13"/>
  <c r="AF16" i="13"/>
  <c r="AI4" i="13"/>
  <c r="AJ1" i="13"/>
  <c r="AI1" i="13"/>
  <c r="AJ2" i="13"/>
  <c r="AJ3" i="13"/>
  <c r="AJ4" i="13"/>
  <c r="AI5" i="13"/>
  <c r="AI6" i="13"/>
  <c r="AJ6" i="13"/>
  <c r="AA2" i="13" a="1"/>
  <c r="AA2" i="13"/>
  <c r="AB5" i="13"/>
  <c r="AB17" i="13"/>
  <c r="AA3" i="13"/>
  <c r="AB18" i="13"/>
  <c r="AB19" i="13"/>
  <c r="AB22" i="13"/>
  <c r="AB21" i="13"/>
  <c r="AB24" i="13"/>
  <c r="AB20" i="13"/>
  <c r="AB23" i="13"/>
  <c r="AB25" i="13"/>
  <c r="AB26" i="13"/>
  <c r="AB7" i="13"/>
  <c r="AB8" i="13"/>
  <c r="AB9" i="13"/>
  <c r="AB12" i="13"/>
  <c r="AB11" i="13"/>
  <c r="AB14" i="13"/>
  <c r="AB10" i="13"/>
  <c r="AB13" i="13"/>
  <c r="AB15" i="13"/>
  <c r="AB16" i="13"/>
  <c r="AE4" i="13"/>
  <c r="AF1" i="13"/>
  <c r="AE1" i="13"/>
  <c r="AF2" i="13"/>
  <c r="AF3" i="13"/>
  <c r="AF4" i="13"/>
  <c r="AE5" i="13"/>
  <c r="AE6" i="13"/>
  <c r="AF6" i="13"/>
  <c r="W2" i="13" a="1"/>
  <c r="W2" i="13"/>
  <c r="X5" i="13"/>
  <c r="X17" i="13"/>
  <c r="W3" i="13"/>
  <c r="X18" i="13"/>
  <c r="X19" i="13"/>
  <c r="X22" i="13"/>
  <c r="X21" i="13"/>
  <c r="X24" i="13"/>
  <c r="X20" i="13"/>
  <c r="X23" i="13"/>
  <c r="X25" i="13"/>
  <c r="X26" i="13"/>
  <c r="X7" i="13"/>
  <c r="X8" i="13"/>
  <c r="X9" i="13"/>
  <c r="X12" i="13"/>
  <c r="X11" i="13"/>
  <c r="X14" i="13"/>
  <c r="X10" i="13"/>
  <c r="X13" i="13"/>
  <c r="X15" i="13"/>
  <c r="X16" i="13"/>
  <c r="AA4" i="13"/>
  <c r="AB1" i="13"/>
  <c r="AA1" i="13"/>
  <c r="AB2" i="13"/>
  <c r="AB3" i="13"/>
  <c r="AB4" i="13"/>
  <c r="AA5" i="13"/>
  <c r="AA6" i="13"/>
  <c r="AB6" i="13"/>
  <c r="S2" i="13" a="1"/>
  <c r="S2" i="13"/>
  <c r="T5" i="13"/>
  <c r="T17" i="13"/>
  <c r="S3" i="13"/>
  <c r="T18" i="13"/>
  <c r="T19" i="13"/>
  <c r="T22" i="13"/>
  <c r="T21" i="13"/>
  <c r="T24" i="13"/>
  <c r="T20" i="13"/>
  <c r="T23" i="13"/>
  <c r="T25" i="13"/>
  <c r="T26" i="13"/>
  <c r="T7" i="13"/>
  <c r="T8" i="13"/>
  <c r="T9" i="13"/>
  <c r="T12" i="13"/>
  <c r="T11" i="13"/>
  <c r="T14" i="13"/>
  <c r="T10" i="13"/>
  <c r="T13" i="13"/>
  <c r="T15" i="13"/>
  <c r="T16" i="13"/>
  <c r="W4" i="13"/>
  <c r="X1" i="13"/>
  <c r="W1" i="13"/>
  <c r="X2" i="13"/>
  <c r="X3" i="13"/>
  <c r="X4" i="13"/>
  <c r="W5" i="13"/>
  <c r="W6" i="13"/>
  <c r="X6" i="13"/>
  <c r="O2" i="13" a="1"/>
  <c r="O2" i="13"/>
  <c r="P5" i="13"/>
  <c r="P17" i="13"/>
  <c r="O3" i="13"/>
  <c r="P18" i="13"/>
  <c r="P19" i="13"/>
  <c r="P22" i="13"/>
  <c r="P21" i="13"/>
  <c r="P24" i="13"/>
  <c r="P20" i="13"/>
  <c r="P23" i="13"/>
  <c r="P25" i="13"/>
  <c r="P26" i="13"/>
  <c r="P7" i="13"/>
  <c r="P8" i="13"/>
  <c r="P9" i="13"/>
  <c r="P12" i="13"/>
  <c r="P11" i="13"/>
  <c r="P14" i="13"/>
  <c r="P10" i="13"/>
  <c r="P13" i="13"/>
  <c r="P15" i="13"/>
  <c r="P16" i="13"/>
  <c r="S4" i="13"/>
  <c r="T1" i="13"/>
  <c r="S1" i="13"/>
  <c r="T2" i="13"/>
  <c r="T3" i="13"/>
  <c r="T4" i="13"/>
  <c r="S5" i="13"/>
  <c r="S6" i="13"/>
  <c r="T6" i="13"/>
  <c r="K2" i="13" a="1"/>
  <c r="K2" i="13"/>
  <c r="L5" i="13"/>
  <c r="L17" i="13"/>
  <c r="K3" i="13"/>
  <c r="L18" i="13"/>
  <c r="L19" i="13"/>
  <c r="L22" i="13"/>
  <c r="L21" i="13"/>
  <c r="L24" i="13"/>
  <c r="L20" i="13"/>
  <c r="L23" i="13"/>
  <c r="L25" i="13"/>
  <c r="L26" i="13"/>
  <c r="L7" i="13"/>
  <c r="L8" i="13"/>
  <c r="L9" i="13"/>
  <c r="L12" i="13"/>
  <c r="L11" i="13"/>
  <c r="L14" i="13"/>
  <c r="L10" i="13"/>
  <c r="L13" i="13"/>
  <c r="L15" i="13"/>
  <c r="L16" i="13"/>
  <c r="O4" i="13"/>
  <c r="P1" i="13"/>
  <c r="O1" i="13"/>
  <c r="P2" i="13"/>
  <c r="P3" i="13"/>
  <c r="P4" i="13"/>
  <c r="O5" i="13"/>
  <c r="O6" i="13"/>
  <c r="P6" i="13"/>
  <c r="K4" i="13"/>
  <c r="L1" i="13"/>
  <c r="K1" i="13"/>
  <c r="L2" i="13"/>
  <c r="L3" i="13"/>
  <c r="L4" i="13"/>
  <c r="K5" i="13"/>
  <c r="K6" i="13"/>
  <c r="L6" i="13"/>
  <c r="H2" i="13"/>
  <c r="H3" i="13"/>
  <c r="H4" i="13"/>
  <c r="G5" i="13"/>
  <c r="G6" i="13"/>
  <c r="H6" i="13"/>
  <c r="H9" i="1"/>
  <c r="H14" i="1"/>
  <c r="H15" i="1"/>
  <c r="F15" i="1"/>
  <c r="F14" i="1"/>
  <c r="L2" i="1"/>
  <c r="L9" i="1"/>
  <c r="H11" i="1"/>
  <c r="L11" i="1"/>
  <c r="H13" i="1"/>
  <c r="L13" i="1"/>
  <c r="L14" i="1"/>
  <c r="L15" i="1"/>
  <c r="H19" i="1"/>
  <c r="L19" i="1"/>
  <c r="H21" i="1"/>
  <c r="L21" i="1"/>
  <c r="H22" i="1"/>
  <c r="L22" i="1"/>
  <c r="H25" i="1"/>
  <c r="L25" i="1"/>
  <c r="H26" i="1"/>
  <c r="L26" i="1"/>
  <c r="H28" i="1"/>
  <c r="L28" i="1"/>
  <c r="H29" i="1"/>
  <c r="L29" i="1"/>
  <c r="H30" i="1"/>
  <c r="L30" i="1"/>
  <c r="H32" i="1"/>
  <c r="L32" i="1"/>
  <c r="H33" i="1"/>
  <c r="L33" i="1"/>
  <c r="H34" i="1"/>
  <c r="L34" i="1"/>
  <c r="H35" i="1"/>
  <c r="L35" i="1"/>
  <c r="H36" i="1"/>
  <c r="L36" i="1"/>
  <c r="H40" i="1"/>
  <c r="L40" i="1"/>
  <c r="H41" i="1"/>
  <c r="L41" i="1"/>
  <c r="H42" i="1"/>
  <c r="L42" i="1"/>
  <c r="H44" i="1"/>
  <c r="L44" i="1"/>
  <c r="H46" i="1"/>
  <c r="L46" i="1"/>
  <c r="H8" i="1"/>
  <c r="L8" i="1"/>
  <c r="G9" i="1"/>
  <c r="G13" i="1"/>
  <c r="G15" i="1"/>
  <c r="F13" i="1"/>
  <c r="J2" i="1"/>
  <c r="J9" i="1"/>
  <c r="G10" i="1"/>
  <c r="J10" i="1"/>
  <c r="G11" i="1"/>
  <c r="J11" i="1"/>
  <c r="G12" i="1"/>
  <c r="J12" i="1"/>
  <c r="J13" i="1"/>
  <c r="J15" i="1"/>
  <c r="G19" i="1"/>
  <c r="J19" i="1"/>
  <c r="G21" i="1"/>
  <c r="J21" i="1"/>
  <c r="G22" i="1"/>
  <c r="J22" i="1"/>
  <c r="G25" i="1"/>
  <c r="J25" i="1"/>
  <c r="G26" i="1"/>
  <c r="J26" i="1"/>
  <c r="G29" i="1"/>
  <c r="J29" i="1"/>
  <c r="G30" i="1"/>
  <c r="J30" i="1"/>
  <c r="G33" i="1"/>
  <c r="J33" i="1"/>
  <c r="G34" i="1"/>
  <c r="J34" i="1"/>
  <c r="G36" i="1"/>
  <c r="J36" i="1"/>
  <c r="G40" i="1"/>
  <c r="J40" i="1"/>
  <c r="G41" i="1"/>
  <c r="J41" i="1"/>
  <c r="G42" i="1"/>
  <c r="J42" i="1"/>
  <c r="G44" i="1"/>
  <c r="J44" i="1"/>
  <c r="G46" i="1"/>
  <c r="J46" i="1"/>
  <c r="G8" i="1"/>
  <c r="J8" i="1"/>
  <c r="F9" i="1"/>
  <c r="F10" i="1"/>
  <c r="F11" i="1"/>
  <c r="F12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8" i="1"/>
  <c r="L5" i="1"/>
  <c r="K12" i="1"/>
  <c r="J5" i="1"/>
  <c r="I11" i="1"/>
  <c r="K8" i="1"/>
  <c r="K45" i="1"/>
  <c r="K41" i="1"/>
  <c r="K37" i="1"/>
  <c r="K33" i="1"/>
  <c r="K29" i="1"/>
  <c r="K25" i="1"/>
  <c r="K21" i="1"/>
  <c r="K17" i="1"/>
  <c r="K13" i="1"/>
  <c r="K9" i="1"/>
  <c r="K46" i="1"/>
  <c r="K42" i="1"/>
  <c r="K38" i="1"/>
  <c r="K34" i="1"/>
  <c r="K30" i="1"/>
  <c r="K26" i="1"/>
  <c r="K22" i="1"/>
  <c r="K18" i="1"/>
  <c r="K14" i="1"/>
  <c r="K10" i="1"/>
  <c r="K47" i="1"/>
  <c r="K43" i="1"/>
  <c r="K39" i="1"/>
  <c r="K35" i="1"/>
  <c r="K31" i="1"/>
  <c r="K27" i="1"/>
  <c r="K23" i="1"/>
  <c r="K19" i="1"/>
  <c r="K15" i="1"/>
  <c r="K11" i="1"/>
  <c r="K48" i="1"/>
  <c r="K44" i="1"/>
  <c r="K40" i="1"/>
  <c r="K36" i="1"/>
  <c r="K32" i="1"/>
  <c r="K28" i="1"/>
  <c r="K24" i="1"/>
  <c r="K20" i="1"/>
  <c r="K16" i="1"/>
  <c r="I44" i="1"/>
  <c r="I36" i="1"/>
  <c r="I28" i="1"/>
  <c r="I24" i="1"/>
  <c r="I16" i="1"/>
  <c r="I45" i="1"/>
  <c r="I37" i="1"/>
  <c r="I25" i="1"/>
  <c r="I13" i="1"/>
  <c r="I46" i="1"/>
  <c r="I42" i="1"/>
  <c r="I38" i="1"/>
  <c r="I34" i="1"/>
  <c r="I30" i="1"/>
  <c r="I26" i="1"/>
  <c r="I22" i="1"/>
  <c r="I18" i="1"/>
  <c r="I14" i="1"/>
  <c r="I10" i="1"/>
  <c r="I48" i="1"/>
  <c r="I40" i="1"/>
  <c r="I32" i="1"/>
  <c r="I20" i="1"/>
  <c r="I12" i="1"/>
  <c r="I8" i="1"/>
  <c r="I41" i="1"/>
  <c r="I33" i="1"/>
  <c r="I29" i="1"/>
  <c r="I21" i="1"/>
  <c r="I17" i="1"/>
  <c r="I9" i="1"/>
  <c r="I47" i="1"/>
  <c r="I43" i="1"/>
  <c r="I39" i="1"/>
  <c r="I35" i="1"/>
  <c r="I31" i="1"/>
  <c r="I27" i="1"/>
  <c r="I23" i="1"/>
  <c r="I19" i="1"/>
  <c r="I15" i="1"/>
</calcChain>
</file>

<file path=xl/sharedStrings.xml><?xml version="1.0" encoding="utf-8"?>
<sst xmlns="http://schemas.openxmlformats.org/spreadsheetml/2006/main" count="1549" uniqueCount="117">
  <si>
    <t>Year</t>
  </si>
  <si>
    <t>Bandwidth</t>
  </si>
  <si>
    <t>Band per cost per length</t>
  </si>
  <si>
    <t>Name</t>
  </si>
  <si>
    <t>kbps</t>
  </si>
  <si>
    <t>kbps / Million $ / Km</t>
  </si>
  <si>
    <r>
      <t xml:space="preserve">Telegraph </t>
    </r>
    <r>
      <rPr>
        <vertAlign val="superscript"/>
        <sz val="8"/>
        <color theme="1"/>
        <rFont val="Times New Roman"/>
        <family val="1"/>
      </rPr>
      <t>4, 5, 8</t>
    </r>
  </si>
  <si>
    <r>
      <t xml:space="preserve">Telegraph </t>
    </r>
    <r>
      <rPr>
        <vertAlign val="superscript"/>
        <sz val="8"/>
        <color theme="1"/>
        <rFont val="Times New Roman"/>
        <family val="1"/>
      </rPr>
      <t>4,5,7, 8</t>
    </r>
  </si>
  <si>
    <t>-</t>
  </si>
  <si>
    <r>
      <t xml:space="preserve">Telegraph </t>
    </r>
    <r>
      <rPr>
        <vertAlign val="superscript"/>
        <sz val="8"/>
        <color theme="1"/>
        <rFont val="Times New Roman"/>
        <family val="1"/>
      </rPr>
      <t>4, 5, 10</t>
    </r>
  </si>
  <si>
    <r>
      <t>Telegraph</t>
    </r>
    <r>
      <rPr>
        <vertAlign val="superscript"/>
        <sz val="8"/>
        <color theme="1"/>
        <rFont val="Times New Roman"/>
        <family val="1"/>
      </rPr>
      <t xml:space="preserve"> 4, 5, 6</t>
    </r>
  </si>
  <si>
    <r>
      <t xml:space="preserve">Telephone </t>
    </r>
    <r>
      <rPr>
        <vertAlign val="superscript"/>
        <sz val="8"/>
        <color theme="1"/>
        <rFont val="Times New Roman"/>
        <family val="1"/>
      </rPr>
      <t>4, 5</t>
    </r>
  </si>
  <si>
    <r>
      <t xml:space="preserve">TAT1 </t>
    </r>
    <r>
      <rPr>
        <vertAlign val="superscript"/>
        <sz val="8"/>
        <color theme="1"/>
        <rFont val="Times New Roman"/>
        <family val="1"/>
      </rPr>
      <t>2, 4, 5, 13, 14, 15, 18</t>
    </r>
  </si>
  <si>
    <r>
      <t xml:space="preserve">TAT2 </t>
    </r>
    <r>
      <rPr>
        <vertAlign val="superscript"/>
        <sz val="8"/>
        <color theme="1"/>
        <rFont val="Times New Roman"/>
        <family val="1"/>
      </rPr>
      <t>17, 18, 19</t>
    </r>
  </si>
  <si>
    <r>
      <t xml:space="preserve">TAT3 </t>
    </r>
    <r>
      <rPr>
        <vertAlign val="superscript"/>
        <sz val="8"/>
        <color theme="1"/>
        <rFont val="Times New Roman"/>
        <family val="1"/>
      </rPr>
      <t>17, 18, 19</t>
    </r>
  </si>
  <si>
    <r>
      <t xml:space="preserve">TAT4 </t>
    </r>
    <r>
      <rPr>
        <vertAlign val="superscript"/>
        <sz val="8"/>
        <color theme="1"/>
        <rFont val="Times New Roman"/>
        <family val="1"/>
      </rPr>
      <t>17, 18, 19</t>
    </r>
  </si>
  <si>
    <r>
      <t xml:space="preserve">APARNET (Internet Backbone) </t>
    </r>
    <r>
      <rPr>
        <vertAlign val="superscript"/>
        <sz val="8"/>
        <color theme="1"/>
        <rFont val="Times New Roman"/>
        <family val="1"/>
      </rPr>
      <t>20</t>
    </r>
  </si>
  <si>
    <r>
      <t xml:space="preserve">APARNET (Internet Backbone) </t>
    </r>
    <r>
      <rPr>
        <vertAlign val="superscript"/>
        <sz val="8"/>
        <color theme="1"/>
        <rFont val="Times New Roman"/>
        <family val="1"/>
      </rPr>
      <t>21</t>
    </r>
  </si>
  <si>
    <r>
      <t>TAT5</t>
    </r>
    <r>
      <rPr>
        <vertAlign val="superscript"/>
        <sz val="8"/>
        <color theme="1"/>
        <rFont val="Times New Roman"/>
        <family val="1"/>
      </rPr>
      <t xml:space="preserve"> 17, 18, 19</t>
    </r>
  </si>
  <si>
    <r>
      <t xml:space="preserve">TAT6 </t>
    </r>
    <r>
      <rPr>
        <vertAlign val="superscript"/>
        <sz val="8"/>
        <color theme="1"/>
        <rFont val="Times New Roman"/>
        <family val="1"/>
      </rPr>
      <t>4, 5, 9, 13, 14, 19</t>
    </r>
  </si>
  <si>
    <r>
      <t xml:space="preserve">TAT7 </t>
    </r>
    <r>
      <rPr>
        <vertAlign val="superscript"/>
        <sz val="8"/>
        <color theme="1"/>
        <rFont val="Times New Roman"/>
        <family val="1"/>
      </rPr>
      <t>1, 41 5, 91 13, 14</t>
    </r>
  </si>
  <si>
    <r>
      <t>T-1, NSFNET (Internet Backbone)</t>
    </r>
    <r>
      <rPr>
        <vertAlign val="superscript"/>
        <sz val="8"/>
        <color theme="1"/>
        <rFont val="Times New Roman"/>
        <family val="1"/>
      </rPr>
      <t xml:space="preserve"> 22</t>
    </r>
  </si>
  <si>
    <r>
      <t xml:space="preserve">TAT8 </t>
    </r>
    <r>
      <rPr>
        <vertAlign val="superscript"/>
        <sz val="8"/>
        <color theme="1"/>
        <rFont val="Times New Roman"/>
        <family val="1"/>
      </rPr>
      <t>3, 4, 5. 13, 14, 16</t>
    </r>
  </si>
  <si>
    <r>
      <t xml:space="preserve">PTAT-1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</si>
  <si>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T3,NSFNET (Internet Backbone) </t>
    </r>
    <r>
      <rPr>
        <vertAlign val="superscript"/>
        <sz val="8"/>
        <color theme="1"/>
        <rFont val="Times New Roman"/>
        <family val="1"/>
      </rPr>
      <t>23</t>
    </r>
  </si>
  <si>
    <r>
      <t xml:space="preserve">TAT9 </t>
    </r>
    <r>
      <rPr>
        <vertAlign val="superscript"/>
        <sz val="8"/>
        <color theme="1"/>
        <rFont val="Times New Roman"/>
        <family val="1"/>
      </rPr>
      <t>12, 13, 14, 16</t>
    </r>
  </si>
  <si>
    <r>
      <t xml:space="preserve">TAT10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</si>
  <si>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TAT11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</si>
  <si>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Columbus-2 </t>
    </r>
    <r>
      <rPr>
        <vertAlign val="superscript"/>
        <sz val="8"/>
        <color theme="1"/>
        <rFont val="Times New Roman"/>
        <family val="1"/>
      </rPr>
      <t>16</t>
    </r>
  </si>
  <si>
    <r>
      <t xml:space="preserve">CANTAT-3 </t>
    </r>
    <r>
      <rPr>
        <vertAlign val="superscript"/>
        <sz val="8"/>
        <color theme="1"/>
        <rFont val="Times New Roman"/>
        <family val="1"/>
      </rPr>
      <t>15</t>
    </r>
  </si>
  <si>
    <r>
      <t>TAT-12</t>
    </r>
    <r>
      <rPr>
        <vertAlign val="superscript"/>
        <sz val="8"/>
        <color theme="1"/>
        <rFont val="Times New Roman"/>
        <family val="1"/>
      </rPr>
      <t xml:space="preserve"> 4, 5, 11, 13, 14, 16</t>
    </r>
  </si>
  <si>
    <r>
      <t xml:space="preserve">TAT 13 </t>
    </r>
    <r>
      <rPr>
        <vertAlign val="superscript"/>
        <sz val="8"/>
        <color theme="1"/>
        <rFont val="Times New Roman"/>
        <family val="1"/>
      </rPr>
      <t>4, 5, 11, 13, 14, 16</t>
    </r>
  </si>
  <si>
    <r>
      <t xml:space="preserve">Atlantic Crossing-1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</si>
  <si>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Gemini </t>
    </r>
    <r>
      <rPr>
        <vertAlign val="superscript"/>
        <sz val="8"/>
        <color theme="1"/>
        <rFont val="Times New Roman"/>
        <family val="1"/>
      </rPr>
      <t>16</t>
    </r>
  </si>
  <si>
    <r>
      <t>Columbus-3</t>
    </r>
    <r>
      <rPr>
        <vertAlign val="superscript"/>
        <sz val="8"/>
        <color theme="1"/>
        <rFont val="Times New Roman"/>
        <family val="1"/>
      </rPr>
      <t xml:space="preserve"> 16</t>
    </r>
  </si>
  <si>
    <r>
      <t>OC-3c (Internet Backbone)</t>
    </r>
    <r>
      <rPr>
        <vertAlign val="superscript"/>
        <sz val="8"/>
        <color theme="1"/>
        <rFont val="Times New Roman"/>
        <family val="1"/>
      </rPr>
      <t xml:space="preserve"> 24</t>
    </r>
  </si>
  <si>
    <r>
      <t xml:space="preserve">Yellow/Atlantic Crossing-2 </t>
    </r>
    <r>
      <rPr>
        <vertAlign val="superscript"/>
        <sz val="8"/>
        <color theme="1"/>
        <rFont val="Times New Roman"/>
        <family val="1"/>
      </rPr>
      <t>16</t>
    </r>
  </si>
  <si>
    <r>
      <t xml:space="preserve">360 Atlantic </t>
    </r>
    <r>
      <rPr>
        <vertAlign val="superscript"/>
        <sz val="8"/>
        <color theme="1"/>
        <rFont val="Times New Roman"/>
        <family val="1"/>
      </rPr>
      <t>16</t>
    </r>
  </si>
  <si>
    <r>
      <t>FLAG Atlantic 1</t>
    </r>
    <r>
      <rPr>
        <vertAlign val="superscript"/>
        <sz val="8"/>
        <color theme="1"/>
        <rFont val="Times New Roman"/>
        <family val="1"/>
      </rPr>
      <t xml:space="preserve"> 4, 5, 9, 16</t>
    </r>
  </si>
  <si>
    <r>
      <t xml:space="preserve">TAT-14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</si>
  <si>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TyCom Global Network-Transatlantic </t>
    </r>
    <r>
      <rPr>
        <vertAlign val="superscript"/>
        <sz val="8"/>
        <color theme="1"/>
        <rFont val="Times New Roman"/>
        <family val="1"/>
      </rPr>
      <t>16</t>
    </r>
  </si>
  <si>
    <r>
      <t xml:space="preserve">OC-12c (Internet Backbone) </t>
    </r>
    <r>
      <rPr>
        <vertAlign val="superscript"/>
        <sz val="8"/>
        <color theme="1"/>
        <rFont val="Times New Roman"/>
        <family val="1"/>
      </rPr>
      <t>24</t>
    </r>
  </si>
  <si>
    <r>
      <t xml:space="preserve">Apollo </t>
    </r>
    <r>
      <rPr>
        <vertAlign val="superscript"/>
        <sz val="8"/>
        <color theme="1"/>
        <rFont val="Times New Roman"/>
        <family val="1"/>
      </rPr>
      <t>4, 5, 9, 16</t>
    </r>
  </si>
  <si>
    <r>
      <t>OC-48c (Internet Backbone)</t>
    </r>
    <r>
      <rPr>
        <vertAlign val="superscript"/>
        <sz val="8"/>
        <color theme="1"/>
        <rFont val="Times New Roman"/>
        <family val="1"/>
      </rPr>
      <t xml:space="preserve"> 24</t>
    </r>
  </si>
  <si>
    <r>
      <t xml:space="preserve">OC-192c (Internet Backbone) </t>
    </r>
    <r>
      <rPr>
        <vertAlign val="superscript"/>
        <sz val="8"/>
        <color theme="1"/>
        <rFont val="Times New Roman"/>
        <family val="1"/>
      </rPr>
      <t>24</t>
    </r>
  </si>
  <si>
    <t>Ref year</t>
  </si>
  <si>
    <t>Ref val, mbits/cc</t>
  </si>
  <si>
    <t>Ref val, mbits/$</t>
  </si>
  <si>
    <t>separation unit (yrs)</t>
  </si>
  <si>
    <t>non-dominated points</t>
  </si>
  <si>
    <t>Graph serial # (n)</t>
  </si>
  <si>
    <t>years offset</t>
  </si>
  <si>
    <t>combined</t>
  </si>
  <si>
    <t>Kbps</t>
  </si>
  <si>
    <t>kbps/mil$/Km</t>
  </si>
  <si>
    <r>
      <t xml:space="preserve">Asynchronous Transmission Mode (Internet Backbone) </t>
    </r>
    <r>
      <rPr>
        <vertAlign val="superscript"/>
        <sz val="8"/>
        <color theme="1"/>
        <rFont val="Times New Roman"/>
        <family val="1"/>
      </rPr>
      <t>20</t>
    </r>
  </si>
  <si>
    <t>single cab</t>
  </si>
  <si>
    <t>Type</t>
  </si>
  <si>
    <t>coax</t>
  </si>
  <si>
    <t>optical</t>
  </si>
  <si>
    <t>Band per cost per length (kbps / Million $ / Km)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</si>
  <si>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</si>
  <si>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</si>
  <si>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</si>
  <si>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</si>
  <si>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</si>
  <si>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</si>
  <si>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</si>
  <si>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</si>
  <si>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</si>
  <si>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2006</t>
  </si>
  <si>
    <t>1. optical telcom</t>
  </si>
  <si>
    <t>year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</si>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</sst>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2">
    <xf numFmtId="0" fontId="0" fillId="0" borderId="0"/>
    <xf numFmtId="9" fontId="10" fillId="0" borderId="0" applyFont="0" applyFill="0" applyBorder="0" applyAlignment="0" applyProtection="0"/>
    <xf numFmtId="0" fontId="11" fillId="9" borderId="7" applyNumberFormat="0" applyAlignment="0" applyProtection="0"/>
    <xf numFmtId="0" fontId="12" fillId="10" borderId="8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1" fontId="4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1" fontId="2" fillId="4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1" fillId="0" borderId="0" xfId="0" applyFont="1"/>
    <xf numFmtId="11" fontId="2" fillId="6" borderId="1" xfId="0" applyNumberFormat="1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7" borderId="3" xfId="0" applyFill="1" applyBorder="1"/>
    <xf numFmtId="0" fontId="0" fillId="7" borderId="6" xfId="0" applyFill="1" applyBorder="1"/>
    <xf numFmtId="0" fontId="2" fillId="8" borderId="1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wrapText="1"/>
    </xf>
    <xf numFmtId="0" fontId="2" fillId="8" borderId="0" xfId="0" applyFont="1" applyFill="1"/>
    <xf numFmtId="0" fontId="0" fillId="8" borderId="2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11" fontId="2" fillId="0" borderId="0" xfId="0" applyNumberFormat="1" applyFont="1" applyFill="1" applyBorder="1" applyAlignment="1">
      <alignment horizontal="center" wrapText="1"/>
    </xf>
    <xf numFmtId="14" fontId="0" fillId="0" borderId="0" xfId="0" applyNumberFormat="1"/>
    <xf numFmtId="0" fontId="11" fillId="9" borderId="7" xfId="2"/>
    <xf numFmtId="0" fontId="12" fillId="10" borderId="8" xfId="3"/>
    <xf numFmtId="164" fontId="11" fillId="9" borderId="7" xfId="2" applyNumberFormat="1"/>
    <xf numFmtId="2" fontId="12" fillId="10" borderId="8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5" fillId="0" borderId="0" xfId="0" applyFont="1" applyFill="1" applyBorder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52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6600"/>
      <color rgb="FF6699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223048574099032"/>
                  <c:y val="0.26029504782040602"/>
                </c:manualLayout>
              </c:layout>
              <c:numFmt formatCode="General" sourceLinked="0"/>
            </c:trendlineLbl>
          </c:trendline>
          <c:xVal>
            <c:numRef>
              <c:f>sourcedata!$A$8:$A$24</c:f>
              <c:numCache>
                <c:formatCode>General</c:formatCode>
                <c:ptCount val="17"/>
                <c:pt idx="0">
                  <c:v>1988</c:v>
                </c:pt>
                <c:pt idx="1">
                  <c:v>1989</c:v>
                </c:pt>
                <c:pt idx="2">
                  <c:v>1992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1998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2001</c:v>
                </c:pt>
                <c:pt idx="15">
                  <c:v>2001</c:v>
                </c:pt>
                <c:pt idx="16">
                  <c:v>2002</c:v>
                </c:pt>
              </c:numCache>
            </c:numRef>
          </c:xVal>
          <c:yVal>
            <c:numRef>
              <c:f>sourcedata!$B$8:$B$24</c:f>
              <c:numCache>
                <c:formatCode>0.00E+00</c:formatCode>
                <c:ptCount val="17"/>
                <c:pt idx="0">
                  <c:v>7284500.2019999996</c:v>
                </c:pt>
                <c:pt idx="1">
                  <c:v>19701271.449999999</c:v>
                </c:pt>
                <c:pt idx="2">
                  <c:v>18346118.66</c:v>
                </c:pt>
                <c:pt idx="3">
                  <c:v>21725475.710000001</c:v>
                </c:pt>
                <c:pt idx="4">
                  <c:v>34811248.700000003</c:v>
                </c:pt>
                <c:pt idx="5">
                  <c:v>49101556.32</c:v>
                </c:pt>
                <c:pt idx="6">
                  <c:v>80195977.310000002</c:v>
                </c:pt>
                <c:pt idx="7">
                  <c:v>136549664.40000001</c:v>
                </c:pt>
                <c:pt idx="8">
                  <c:v>148070658.90000001</c:v>
                </c:pt>
                <c:pt idx="9">
                  <c:v>1971340798</c:v>
                </c:pt>
                <c:pt idx="10">
                  <c:v>1163138165</c:v>
                </c:pt>
                <c:pt idx="11">
                  <c:v>654158315</c:v>
                </c:pt>
                <c:pt idx="12">
                  <c:v>8555095412</c:v>
                </c:pt>
                <c:pt idx="13">
                  <c:v>23846945541</c:v>
                </c:pt>
                <c:pt idx="14">
                  <c:v>25620289257</c:v>
                </c:pt>
                <c:pt idx="15">
                  <c:v>6405148833</c:v>
                </c:pt>
                <c:pt idx="16">
                  <c:v>32946120727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2144"/>
        <c:axId val="37089664"/>
      </c:scatterChart>
      <c:valAx>
        <c:axId val="3706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89664"/>
        <c:crosses val="autoZero"/>
        <c:crossBetween val="midCat"/>
      </c:valAx>
      <c:valAx>
        <c:axId val="37089664"/>
        <c:scaling>
          <c:logBase val="1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706214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Kbps</c:v>
          </c:tx>
          <c:spPr>
            <a:ln w="28575">
              <a:noFill/>
            </a:ln>
          </c:spPr>
          <c:marker>
            <c:symbol val="plus"/>
            <c:size val="5"/>
            <c:spPr>
              <a:ln w="19050">
                <a:solidFill>
                  <a:srgbClr val="006600"/>
                </a:solidFill>
              </a:ln>
            </c:spPr>
          </c:marker>
          <c:xVal>
            <c:numRef>
              <c:f>all_categories!$I$8:$I$48</c:f>
              <c:numCache>
                <c:formatCode>0</c:formatCode>
                <c:ptCount val="41"/>
                <c:pt idx="0">
                  <c:v>1958</c:v>
                </c:pt>
                <c:pt idx="1">
                  <c:v>1966</c:v>
                </c:pt>
                <c:pt idx="2">
                  <c:v>1974</c:v>
                </c:pt>
                <c:pt idx="3">
                  <c:v>1980</c:v>
                </c:pt>
                <c:pt idx="4">
                  <c:v>2028</c:v>
                </c:pt>
                <c:pt idx="5">
                  <c:v>2051</c:v>
                </c:pt>
                <c:pt idx="6">
                  <c:v>2059</c:v>
                </c:pt>
                <c:pt idx="7">
                  <c:v>2063</c:v>
                </c:pt>
                <c:pt idx="8">
                  <c:v>2065</c:v>
                </c:pt>
                <c:pt idx="9">
                  <c:v>2065</c:v>
                </c:pt>
                <c:pt idx="10">
                  <c:v>2069</c:v>
                </c:pt>
                <c:pt idx="11">
                  <c:v>2070</c:v>
                </c:pt>
                <c:pt idx="12">
                  <c:v>2075</c:v>
                </c:pt>
                <c:pt idx="13">
                  <c:v>2076</c:v>
                </c:pt>
                <c:pt idx="14">
                  <c:v>2083</c:v>
                </c:pt>
                <c:pt idx="15">
                  <c:v>2086</c:v>
                </c:pt>
                <c:pt idx="16">
                  <c:v>2088</c:v>
                </c:pt>
                <c:pt idx="17">
                  <c:v>2088</c:v>
                </c:pt>
                <c:pt idx="18">
                  <c:v>2089</c:v>
                </c:pt>
                <c:pt idx="19">
                  <c:v>2092</c:v>
                </c:pt>
                <c:pt idx="20">
                  <c:v>2092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2094</c:v>
                </c:pt>
                <c:pt idx="25">
                  <c:v>2094</c:v>
                </c:pt>
                <c:pt idx="26">
                  <c:v>2095</c:v>
                </c:pt>
                <c:pt idx="27">
                  <c:v>2096</c:v>
                </c:pt>
                <c:pt idx="28">
                  <c:v>2098</c:v>
                </c:pt>
                <c:pt idx="29">
                  <c:v>2098</c:v>
                </c:pt>
                <c:pt idx="30">
                  <c:v>2099</c:v>
                </c:pt>
                <c:pt idx="31">
                  <c:v>2100</c:v>
                </c:pt>
                <c:pt idx="32">
                  <c:v>2100</c:v>
                </c:pt>
                <c:pt idx="33">
                  <c:v>2101</c:v>
                </c:pt>
                <c:pt idx="34">
                  <c:v>2101</c:v>
                </c:pt>
                <c:pt idx="35">
                  <c:v>2101</c:v>
                </c:pt>
                <c:pt idx="36">
                  <c:v>2101</c:v>
                </c:pt>
                <c:pt idx="37">
                  <c:v>2102</c:v>
                </c:pt>
                <c:pt idx="38">
                  <c:v>2102</c:v>
                </c:pt>
                <c:pt idx="39">
                  <c:v>2103</c:v>
                </c:pt>
                <c:pt idx="40">
                  <c:v>2104</c:v>
                </c:pt>
              </c:numCache>
            </c:numRef>
          </c:xVal>
          <c:yVal>
            <c:numRef>
              <c:f>all_categories!$J$8:$J$48</c:f>
              <c:numCache>
                <c:formatCode>0.00E+00</c:formatCode>
                <c:ptCount val="41"/>
                <c:pt idx="0">
                  <c:v>1.6033362193362194E-7</c:v>
                </c:pt>
                <c:pt idx="1">
                  <c:v>2.8860028860028859E-6</c:v>
                </c:pt>
                <c:pt idx="2">
                  <c:v>2.5396825396825396E-4</c:v>
                </c:pt>
                <c:pt idx="3">
                  <c:v>9.3795093795093795E-4</c:v>
                </c:pt>
                <c:pt idx="4">
                  <c:v>1.0764790764790765E-3</c:v>
                </c:pt>
                <c:pt idx="5">
                  <c:v>0.41558441558441561</c:v>
                </c:pt>
                <c:pt idx="7">
                  <c:v>1.1948051948051948</c:v>
                </c:pt>
                <c:pt idx="11">
                  <c:v>6.2337662337662341</c:v>
                </c:pt>
                <c:pt idx="13">
                  <c:v>34.632034632034632</c:v>
                </c:pt>
                <c:pt idx="14">
                  <c:v>865.80086580086584</c:v>
                </c:pt>
                <c:pt idx="17">
                  <c:v>1616.1616161616162</c:v>
                </c:pt>
                <c:pt idx="18">
                  <c:v>3636.3636363636365</c:v>
                </c:pt>
                <c:pt idx="21">
                  <c:v>3232.3232323232323</c:v>
                </c:pt>
                <c:pt idx="22">
                  <c:v>4848.484848484848</c:v>
                </c:pt>
                <c:pt idx="25">
                  <c:v>14360.75036075036</c:v>
                </c:pt>
                <c:pt idx="26">
                  <c:v>28724.386724386724</c:v>
                </c:pt>
                <c:pt idx="28">
                  <c:v>402135.64213564212</c:v>
                </c:pt>
                <c:pt idx="32">
                  <c:v>3676721.5007215007</c:v>
                </c:pt>
                <c:pt idx="33">
                  <c:v>5515082.2510822508</c:v>
                </c:pt>
                <c:pt idx="34">
                  <c:v>6893852.813852814</c:v>
                </c:pt>
                <c:pt idx="36">
                  <c:v>7353443.0014430014</c:v>
                </c:pt>
                <c:pt idx="38">
                  <c:v>9190464.6464646459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38304"/>
        <c:axId val="38153216"/>
      </c:scatterChart>
      <c:valAx>
        <c:axId val="37938304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38153216"/>
        <c:crosses val="autoZero"/>
        <c:crossBetween val="midCat"/>
        <c:majorUnit val="40"/>
      </c:valAx>
      <c:valAx>
        <c:axId val="38153216"/>
        <c:scaling>
          <c:logBase val="10"/>
          <c:orientation val="minMax"/>
          <c:max val="10000000000"/>
          <c:min val="1E-1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37938304"/>
        <c:crosses val="autoZero"/>
        <c:crossBetween val="midCat"/>
        <c:maj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kbps/mil$/km</c:v>
          </c:tx>
          <c:spPr>
            <a:ln w="28575">
              <a:noFill/>
            </a:ln>
          </c:spPr>
          <c:marker>
            <c:symbol val="plus"/>
            <c:size val="5"/>
            <c:spPr>
              <a:ln w="19050">
                <a:solidFill>
                  <a:srgbClr val="CC0066"/>
                </a:solidFill>
              </a:ln>
            </c:spPr>
          </c:marker>
          <c:xVal>
            <c:numRef>
              <c:f>all_categories!$K$8:$K$48</c:f>
              <c:numCache>
                <c:formatCode>General</c:formatCode>
                <c:ptCount val="41"/>
                <c:pt idx="0">
                  <c:v>2008</c:v>
                </c:pt>
                <c:pt idx="1">
                  <c:v>2016</c:v>
                </c:pt>
                <c:pt idx="2">
                  <c:v>2024</c:v>
                </c:pt>
                <c:pt idx="3">
                  <c:v>2030</c:v>
                </c:pt>
                <c:pt idx="4">
                  <c:v>2078</c:v>
                </c:pt>
                <c:pt idx="5">
                  <c:v>2101</c:v>
                </c:pt>
                <c:pt idx="6">
                  <c:v>2109</c:v>
                </c:pt>
                <c:pt idx="7">
                  <c:v>2113</c:v>
                </c:pt>
                <c:pt idx="8">
                  <c:v>2115</c:v>
                </c:pt>
                <c:pt idx="9">
                  <c:v>2115</c:v>
                </c:pt>
                <c:pt idx="10">
                  <c:v>2119</c:v>
                </c:pt>
                <c:pt idx="11">
                  <c:v>2120</c:v>
                </c:pt>
                <c:pt idx="12">
                  <c:v>2125</c:v>
                </c:pt>
                <c:pt idx="13">
                  <c:v>2126</c:v>
                </c:pt>
                <c:pt idx="14">
                  <c:v>2133</c:v>
                </c:pt>
                <c:pt idx="15">
                  <c:v>2136</c:v>
                </c:pt>
                <c:pt idx="16">
                  <c:v>2138</c:v>
                </c:pt>
                <c:pt idx="17">
                  <c:v>2138</c:v>
                </c:pt>
                <c:pt idx="18">
                  <c:v>2139</c:v>
                </c:pt>
                <c:pt idx="19">
                  <c:v>2142</c:v>
                </c:pt>
                <c:pt idx="20">
                  <c:v>2142</c:v>
                </c:pt>
                <c:pt idx="21">
                  <c:v>2142</c:v>
                </c:pt>
                <c:pt idx="22">
                  <c:v>2143</c:v>
                </c:pt>
                <c:pt idx="23">
                  <c:v>2144</c:v>
                </c:pt>
                <c:pt idx="24">
                  <c:v>2144</c:v>
                </c:pt>
                <c:pt idx="25">
                  <c:v>2144</c:v>
                </c:pt>
                <c:pt idx="26">
                  <c:v>2145</c:v>
                </c:pt>
                <c:pt idx="27">
                  <c:v>2146</c:v>
                </c:pt>
                <c:pt idx="28">
                  <c:v>2148</c:v>
                </c:pt>
                <c:pt idx="29">
                  <c:v>2148</c:v>
                </c:pt>
                <c:pt idx="30">
                  <c:v>2149</c:v>
                </c:pt>
                <c:pt idx="31">
                  <c:v>2150</c:v>
                </c:pt>
                <c:pt idx="32">
                  <c:v>2150</c:v>
                </c:pt>
                <c:pt idx="33">
                  <c:v>2151</c:v>
                </c:pt>
                <c:pt idx="34">
                  <c:v>2151</c:v>
                </c:pt>
                <c:pt idx="35">
                  <c:v>2151</c:v>
                </c:pt>
                <c:pt idx="36">
                  <c:v>2151</c:v>
                </c:pt>
                <c:pt idx="37">
                  <c:v>2152</c:v>
                </c:pt>
                <c:pt idx="38">
                  <c:v>2152</c:v>
                </c:pt>
                <c:pt idx="39">
                  <c:v>2153</c:v>
                </c:pt>
                <c:pt idx="40">
                  <c:v>2154</c:v>
                </c:pt>
              </c:numCache>
            </c:numRef>
          </c:xVal>
          <c:yVal>
            <c:numRef>
              <c:f>all_categories!$H$8:$H$48</c:f>
              <c:numCache>
                <c:formatCode>0.00E+00</c:formatCode>
                <c:ptCount val="41"/>
                <c:pt idx="0">
                  <c:v>4.6807800000000003E-4</c:v>
                </c:pt>
                <c:pt idx="1">
                  <c:v>8.5358980000000001E-3</c:v>
                </c:pt>
                <c:pt idx="3">
                  <c:v>39.497135419999999</c:v>
                </c:pt>
                <c:pt idx="5">
                  <c:v>2270.6178239999999</c:v>
                </c:pt>
                <c:pt idx="6">
                  <c:v>5193.400858</c:v>
                </c:pt>
                <c:pt idx="7">
                  <c:v>10567.762409999999</c:v>
                </c:pt>
                <c:pt idx="11">
                  <c:v>49910.241159999998</c:v>
                </c:pt>
                <c:pt idx="13">
                  <c:v>149645.3688</c:v>
                </c:pt>
                <c:pt idx="14">
                  <c:v>6062432.6749999998</c:v>
                </c:pt>
                <c:pt idx="17">
                  <c:v>7284500.2019999996</c:v>
                </c:pt>
                <c:pt idx="18">
                  <c:v>19701271.449999999</c:v>
                </c:pt>
                <c:pt idx="20">
                  <c:v>18346118.66</c:v>
                </c:pt>
                <c:pt idx="21">
                  <c:v>21725475.710000001</c:v>
                </c:pt>
                <c:pt idx="22">
                  <c:v>34811248.700000003</c:v>
                </c:pt>
                <c:pt idx="24">
                  <c:v>49101556.32</c:v>
                </c:pt>
                <c:pt idx="25">
                  <c:v>80195977.310000002</c:v>
                </c:pt>
                <c:pt idx="26">
                  <c:v>136549664.40000001</c:v>
                </c:pt>
                <c:pt idx="27">
                  <c:v>148070658.90000001</c:v>
                </c:pt>
                <c:pt idx="28">
                  <c:v>1971340798</c:v>
                </c:pt>
                <c:pt idx="32">
                  <c:v>8555095412</c:v>
                </c:pt>
                <c:pt idx="33">
                  <c:v>23846945541</c:v>
                </c:pt>
                <c:pt idx="34">
                  <c:v>25620289257</c:v>
                </c:pt>
                <c:pt idx="36">
                  <c:v>27176122256</c:v>
                </c:pt>
                <c:pt idx="38">
                  <c:v>32946120727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98176"/>
        <c:axId val="162867456"/>
      </c:scatterChart>
      <c:valAx>
        <c:axId val="760981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2867456"/>
        <c:crosses val="autoZero"/>
        <c:crossBetween val="midCat"/>
        <c:majorUnit val="40"/>
      </c:valAx>
      <c:valAx>
        <c:axId val="162867456"/>
        <c:scaling>
          <c:logBase val="10"/>
          <c:orientation val="minMax"/>
          <c:max val="10000000000"/>
          <c:min val="1E-1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6098176"/>
        <c:crosses val="autoZero"/>
        <c:crossBetween val="midCat"/>
        <c:maj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300402</xdr:colOff>
      <xdr:row>4</xdr:row>
      <xdr:rowOff>417635</xdr:rowOff>
    </xdr:from>
    <xdr:to>
      <xdr:col>18</xdr:col>
      <xdr:colOff>300403</xdr:colOff>
      <xdr:row>11</xdr:row>
      <xdr:rowOff>205153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2</xdr:row>
      <xdr:rowOff>76200</xdr:rowOff>
    </xdr:from>
    <xdr:to>
      <xdr:col>20</xdr:col>
      <xdr:colOff>228600</xdr:colOff>
      <xdr:row>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523875</xdr:colOff>
      <xdr:row>10</xdr:row>
      <xdr:rowOff>28575</xdr:rowOff>
    </xdr:from>
    <xdr:to>
      <xdr:col>20</xdr:col>
      <xdr:colOff>219075</xdr:colOff>
      <xdr:row>22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t="s">
        <v>105</v>
      </c>
      <c r="B2" s="52">
        <f>PRMallall!G1</f>
        <v>0.63044231488417024</v>
      </c>
      <c r="C2" s="52">
        <f>PRMallND!G1</f>
        <v>0.65083517935523449</v>
      </c>
      <c r="D2" s="52">
        <f>PRM70all!G1</f>
        <v>0.63044231488417024</v>
      </c>
      <c r="E2" s="52">
        <f>PRM70ND!G1</f>
        <v>0.65083517935523449</v>
      </c>
    </row>
    <row r="3" spans="1:5" x14ac:dyDescent="0.25">
      <c r="A3" t="s">
        <v>100</v>
      </c>
      <c r="B3">
        <f>PRMallall!B24</f>
        <v>17</v>
      </c>
      <c r="C3">
        <f>PRMallND!B20</f>
        <v>13</v>
      </c>
      <c r="D3">
        <f>PRM70all!B24</f>
        <v>17</v>
      </c>
      <c r="E3">
        <f>PRM70ND!B20</f>
        <v>13</v>
      </c>
    </row>
    <row r="4" spans="1:5" x14ac:dyDescent="0.25">
      <c r="A4" t="s">
        <v>74</v>
      </c>
      <c r="B4" s="51">
        <f>PRMallall!H1</f>
        <v>0.91974638601866809</v>
      </c>
      <c r="C4" s="51">
        <f>PRMallND!H1</f>
        <v>0.93269971814682584</v>
      </c>
      <c r="D4" s="51">
        <f>PRM70all!H1</f>
        <v>0.91974638601866809</v>
      </c>
      <c r="E4" s="51">
        <f>PRM70ND!H1</f>
        <v>0.93269971814682584</v>
      </c>
    </row>
    <row r="5" spans="1:5" x14ac:dyDescent="0.25">
      <c r="A5" t="s">
        <v>106</v>
      </c>
      <c r="B5" s="52">
        <f>PRMallall!H16</f>
        <v>5.5890874236011523E-2</v>
      </c>
      <c r="C5" s="52">
        <f>PRMallND!H16</f>
        <v>6.2077780317686293E-2</v>
      </c>
      <c r="D5" s="52">
        <f>PRM70all!H16</f>
        <v>5.5890874236011523E-2</v>
      </c>
      <c r="E5" s="52">
        <f>PRM70ND!H16</f>
        <v>6.2077780317686293E-2</v>
      </c>
    </row>
    <row r="6" spans="1:5" x14ac:dyDescent="0.25">
      <c r="A6" t="s">
        <v>107</v>
      </c>
      <c r="B6" s="52">
        <f>PRMallall!H26</f>
        <v>2.6486622693847162E-2</v>
      </c>
      <c r="C6" s="52">
        <f>PRMallND!H26</f>
        <v>2.8811782494704841E-2</v>
      </c>
      <c r="D6" s="52">
        <f>PRM70all!H26</f>
        <v>2.6486622693847162E-2</v>
      </c>
      <c r="E6" s="52">
        <f>PRM70ND!H26</f>
        <v>2.8811782494704841E-2</v>
      </c>
    </row>
    <row r="7" spans="1:5" x14ac:dyDescent="0.25">
      <c r="A7" t="s">
        <v>108</v>
      </c>
      <c r="B7" s="52">
        <f>SUM(B5:B6)/3</f>
        <v>2.7459165643286227E-2</v>
      </c>
      <c r="C7" s="52">
        <f>SUM(C5:C6)/3</f>
        <v>3.0296520937463711E-2</v>
      </c>
      <c r="D7" s="52">
        <f>SUM(D5:D6)/3</f>
        <v>2.7459165643286227E-2</v>
      </c>
      <c r="E7" s="52">
        <f>SUM(E5:E6)/3</f>
        <v>3.0296520937463711E-2</v>
      </c>
    </row>
    <row r="8" spans="1:5" x14ac:dyDescent="0.25">
      <c r="A8" t="s">
        <v>109</v>
      </c>
      <c r="B8" s="53">
        <f>B7/B2</f>
        <v>4.3555397528053361E-2</v>
      </c>
      <c r="C8" s="53">
        <f>C7/C2</f>
        <v>4.6550220237753112E-2</v>
      </c>
      <c r="D8" s="53">
        <f>D7/D2</f>
        <v>4.3555397528053361E-2</v>
      </c>
      <c r="E8" s="53">
        <f>E7/E2</f>
        <v>4.6550220237753112E-2</v>
      </c>
    </row>
    <row r="9" spans="1:5" x14ac:dyDescent="0.25">
      <c r="A9" t="s">
        <v>110</v>
      </c>
      <c r="B9" s="52">
        <f>PRMallall!B19</f>
        <v>0.63104358648552727</v>
      </c>
      <c r="C9" s="52">
        <f>PRMallND!B15</f>
        <v>0.65179096711252571</v>
      </c>
      <c r="D9" s="52">
        <f>PRM70all!B19</f>
        <v>0.63104358648552727</v>
      </c>
      <c r="E9" s="52">
        <f>PRM70ND!B15</f>
        <v>0.65179096711252571</v>
      </c>
    </row>
    <row r="10" spans="1:5" x14ac:dyDescent="0.25">
      <c r="A10" t="s">
        <v>111</v>
      </c>
      <c r="B10" s="52">
        <f>PRMallall!B20</f>
        <v>1.690942441065317E-2</v>
      </c>
      <c r="C10" s="52">
        <f>PRMallND!B16</f>
        <v>2.0918598966190003E-2</v>
      </c>
      <c r="D10" s="52">
        <f>PRM70all!B20</f>
        <v>1.690942441065317E-2</v>
      </c>
      <c r="E10" s="52">
        <f>PRM70ND!B16</f>
        <v>2.0918598966190003E-2</v>
      </c>
    </row>
    <row r="11" spans="1:5" x14ac:dyDescent="0.25">
      <c r="A11" t="s">
        <v>113</v>
      </c>
      <c r="B11" s="52">
        <f>PRMallall!B22</f>
        <v>0.67220932176094961</v>
      </c>
      <c r="C11" s="52">
        <f>PRMallND!B18</f>
        <v>0.69863478397418899</v>
      </c>
      <c r="D11" s="52">
        <f>PRM70all!B22</f>
        <v>0.67220932176094961</v>
      </c>
      <c r="E11" s="52">
        <f>PRM70ND!B18</f>
        <v>0.69863478397418899</v>
      </c>
    </row>
    <row r="12" spans="1:5" x14ac:dyDescent="0.25">
      <c r="A12" t="s">
        <v>112</v>
      </c>
      <c r="B12" s="52">
        <f>PRMallall!B21</f>
        <v>0.61139176109475402</v>
      </c>
      <c r="C12" s="52">
        <f>PRMallND!B17</f>
        <v>0.63174630136972931</v>
      </c>
      <c r="D12" s="52">
        <f>PRM70all!B21</f>
        <v>0.61139176109475402</v>
      </c>
      <c r="E12" s="52">
        <f>PRM70ND!B17</f>
        <v>0.63174630136972931</v>
      </c>
    </row>
    <row r="13" spans="1:5" x14ac:dyDescent="0.25">
      <c r="A13" t="s">
        <v>114</v>
      </c>
      <c r="B13">
        <f>PRMallall!E23</f>
        <v>14</v>
      </c>
      <c r="C13">
        <f>PRMallND!E19</f>
        <v>14</v>
      </c>
      <c r="D13">
        <f>PRM70all!E23</f>
        <v>14</v>
      </c>
      <c r="E13">
        <f>PRM70ND!E19</f>
        <v>14</v>
      </c>
    </row>
    <row r="14" spans="1:5" x14ac:dyDescent="0.25">
      <c r="A14" t="s">
        <v>115</v>
      </c>
    </row>
    <row r="15" spans="1:5" x14ac:dyDescent="0.25">
      <c r="A15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.42578125" defaultRowHeight="15" x14ac:dyDescent="0.25"/>
  <sheetData>
    <row r="1" spans="1:60" ht="55.5" thickTop="1" thickBot="1" x14ac:dyDescent="0.3">
      <c r="B1" s="24" t="s">
        <v>73</v>
      </c>
      <c r="C1" s="24" t="s">
        <v>74</v>
      </c>
      <c r="D1" s="24" t="s">
        <v>75</v>
      </c>
      <c r="E1" s="50" t="s">
        <v>72</v>
      </c>
      <c r="F1" s="50" t="s">
        <v>60</v>
      </c>
      <c r="G1" s="43">
        <f>LN(G2)</f>
        <v>0.65083517935523449</v>
      </c>
      <c r="H1" s="44">
        <f>G4</f>
        <v>0.93269971814682584</v>
      </c>
      <c r="I1" s="40" t="s">
        <v>72</v>
      </c>
      <c r="J1" s="40" t="s">
        <v>60</v>
      </c>
      <c r="K1" s="45">
        <f>LN(K2)</f>
        <v>0.69528652566130134</v>
      </c>
      <c r="L1" s="46">
        <f>K4</f>
        <v>0.93633699377801061</v>
      </c>
      <c r="M1" s="40" t="s">
        <v>72</v>
      </c>
      <c r="N1" s="40" t="s">
        <v>60</v>
      </c>
      <c r="O1" s="45">
        <f>LN(O2)</f>
        <v>0.69863478397418899</v>
      </c>
      <c r="P1" s="46">
        <f>O4</f>
        <v>0.95020254819877625</v>
      </c>
      <c r="Q1" s="40" t="s">
        <v>72</v>
      </c>
      <c r="R1" s="40" t="s">
        <v>60</v>
      </c>
      <c r="S1" s="45">
        <f>LN(S2)</f>
        <v>0.6426303468951492</v>
      </c>
      <c r="T1" s="46">
        <f>S4</f>
        <v>0.92976214636380228</v>
      </c>
      <c r="U1" s="40" t="s">
        <v>72</v>
      </c>
      <c r="V1" s="40" t="s">
        <v>60</v>
      </c>
      <c r="W1" s="45">
        <f>LN(W2)</f>
        <v>0.64297837409375169</v>
      </c>
      <c r="X1" s="46">
        <f>W4</f>
        <v>0.93360233110096402</v>
      </c>
      <c r="Y1" s="40" t="s">
        <v>72</v>
      </c>
      <c r="Z1" s="40" t="s">
        <v>60</v>
      </c>
      <c r="AA1" s="45">
        <f>LN(AA2)</f>
        <v>0.64390870209885143</v>
      </c>
      <c r="AB1" s="46">
        <f>AA4</f>
        <v>0.93960277955424687</v>
      </c>
      <c r="AC1" s="40" t="s">
        <v>72</v>
      </c>
      <c r="AD1" s="40" t="s">
        <v>60</v>
      </c>
      <c r="AE1" s="45">
        <f>LN(AE2)</f>
        <v>0.6473669884724601</v>
      </c>
      <c r="AF1" s="46">
        <f>AE4</f>
        <v>0.93352117671179613</v>
      </c>
      <c r="AG1" s="40" t="s">
        <v>72</v>
      </c>
      <c r="AH1" s="40" t="s">
        <v>60</v>
      </c>
      <c r="AI1" s="45">
        <f>LN(AI2)</f>
        <v>0.6492112224561789</v>
      </c>
      <c r="AJ1" s="46">
        <f>AI4</f>
        <v>0.93562245896874119</v>
      </c>
      <c r="AK1" s="40" t="s">
        <v>72</v>
      </c>
      <c r="AL1" s="40" t="s">
        <v>60</v>
      </c>
      <c r="AM1" s="45">
        <f>LN(AM2)</f>
        <v>0.65279539486299953</v>
      </c>
      <c r="AN1" s="46">
        <f>AM4</f>
        <v>0.94549888069577859</v>
      </c>
      <c r="AO1" s="40" t="s">
        <v>72</v>
      </c>
      <c r="AP1" s="40" t="s">
        <v>60</v>
      </c>
      <c r="AQ1" s="45">
        <f>LN(AQ2)</f>
        <v>0.64971007157816973</v>
      </c>
      <c r="AR1" s="46">
        <f>AQ4</f>
        <v>0.93100721444359169</v>
      </c>
      <c r="AS1" s="40" t="s">
        <v>72</v>
      </c>
      <c r="AT1" s="40" t="s">
        <v>60</v>
      </c>
      <c r="AU1" s="45">
        <f>LN(AU2)</f>
        <v>0.64520717186099574</v>
      </c>
      <c r="AV1" s="46">
        <f>AU4</f>
        <v>0.92665984546187075</v>
      </c>
      <c r="AW1" s="40" t="s">
        <v>72</v>
      </c>
      <c r="AX1" s="40" t="s">
        <v>60</v>
      </c>
      <c r="AY1" s="45">
        <f>LN(AY2)</f>
        <v>0.63365107803812926</v>
      </c>
      <c r="AZ1" s="46">
        <f>AY4</f>
        <v>0.92495879959945282</v>
      </c>
      <c r="BA1" s="40" t="s">
        <v>72</v>
      </c>
      <c r="BB1" s="40" t="s">
        <v>60</v>
      </c>
      <c r="BC1" s="45">
        <f>LN(BC2)</f>
        <v>0.63174630136972931</v>
      </c>
      <c r="BD1" s="46">
        <f>BC4</f>
        <v>0.92572416438657668</v>
      </c>
      <c r="BE1" s="40" t="s">
        <v>72</v>
      </c>
      <c r="BF1" s="40" t="s">
        <v>60</v>
      </c>
      <c r="BG1" s="45">
        <f>LN(BG2)</f>
        <v>0.64015561110092822</v>
      </c>
      <c r="BH1" s="46">
        <f>BG4</f>
        <v>0.91834158744520833</v>
      </c>
    </row>
    <row r="2" spans="1:60" ht="15.75" thickTop="1" x14ac:dyDescent="0.25">
      <c r="B2">
        <v>0.69528652566130134</v>
      </c>
      <c r="C2" s="47">
        <v>0.93633699377801061</v>
      </c>
      <c r="D2">
        <v>147.07709380123438</v>
      </c>
      <c r="E2" s="40">
        <v>1988</v>
      </c>
      <c r="F2" s="41">
        <v>7284500.2019999996</v>
      </c>
      <c r="G2">
        <f t="array" ref="G2:H6">LOGEST(F2:F14,E2:E14,TRUE, TRUE)</f>
        <v>1.9171413174228042</v>
      </c>
      <c r="H2">
        <v>0</v>
      </c>
      <c r="I2" s="40">
        <v>1989</v>
      </c>
      <c r="J2" s="41">
        <v>19701271.449999999</v>
      </c>
      <c r="K2">
        <f t="array" ref="K2:L6">LOGEST(J2:J13,I2:I13,TRUE, TRUE)</f>
        <v>2.0042832702657041</v>
      </c>
      <c r="L2">
        <v>0</v>
      </c>
      <c r="M2" s="40">
        <v>1988</v>
      </c>
      <c r="N2" s="41">
        <v>7284500.2019999996</v>
      </c>
      <c r="O2">
        <f t="array" ref="O2:P6">LOGEST(N2:N13,M2:M13,TRUE, TRUE)</f>
        <v>2.0110053757795536</v>
      </c>
      <c r="P2">
        <v>0</v>
      </c>
      <c r="Q2" s="40">
        <v>1988</v>
      </c>
      <c r="R2" s="41">
        <v>7284500.2019999996</v>
      </c>
      <c r="S2">
        <f t="array" ref="S2:T6">LOGEST(R2:R13,Q2:Q13,TRUE, TRUE)</f>
        <v>1.9014758482681919</v>
      </c>
      <c r="T2">
        <v>0</v>
      </c>
      <c r="U2" s="40">
        <v>1988</v>
      </c>
      <c r="V2" s="41">
        <v>7284500.2019999996</v>
      </c>
      <c r="W2">
        <f t="array" ref="W2:X6">LOGEST(V2:V13,U2:U13,TRUE, TRUE)</f>
        <v>1.9021377287503993</v>
      </c>
      <c r="X2">
        <v>0</v>
      </c>
      <c r="Y2" s="40">
        <v>1988</v>
      </c>
      <c r="Z2" s="41">
        <v>7284500.2019999996</v>
      </c>
      <c r="AA2">
        <f t="array" ref="AA2:AB6">LOGEST(Z2:Z13,Y2:Y13,TRUE, TRUE)</f>
        <v>1.9039081641641418</v>
      </c>
      <c r="AB2">
        <v>0</v>
      </c>
      <c r="AC2" s="40">
        <v>1988</v>
      </c>
      <c r="AD2" s="41">
        <v>7284500.2019999996</v>
      </c>
      <c r="AE2">
        <f t="array" ref="AE2:AF6">LOGEST(AD2:AD13,AC2:AC13,TRUE, TRUE)</f>
        <v>1.9105038220883042</v>
      </c>
      <c r="AF2">
        <v>0</v>
      </c>
      <c r="AG2" s="40">
        <v>1988</v>
      </c>
      <c r="AH2" s="41">
        <v>7284500.2019999996</v>
      </c>
      <c r="AI2">
        <f t="array" ref="AI2:AJ6">LOGEST(AH2:AH13,AG2:AG13,TRUE, TRUE)</f>
        <v>1.9140304891630837</v>
      </c>
      <c r="AJ2">
        <v>0</v>
      </c>
      <c r="AK2" s="40">
        <v>1988</v>
      </c>
      <c r="AL2" s="41">
        <v>7284500.2019999996</v>
      </c>
      <c r="AM2">
        <f t="array" ref="AM2:AN6">LOGEST(AL2:AL13,AK2:AK13,TRUE, TRUE)</f>
        <v>1.9209030132265095</v>
      </c>
      <c r="AN2">
        <v>0</v>
      </c>
      <c r="AO2" s="40">
        <v>1988</v>
      </c>
      <c r="AP2" s="41">
        <v>7284500.2019999996</v>
      </c>
      <c r="AQ2">
        <f t="array" ref="AQ2:AR6">LOGEST(AP2:AP13,AO2:AO13,TRUE, TRUE)</f>
        <v>1.9149855397853432</v>
      </c>
      <c r="AR2">
        <v>0</v>
      </c>
      <c r="AS2" s="40">
        <v>1988</v>
      </c>
      <c r="AT2" s="41">
        <v>7284500.2019999996</v>
      </c>
      <c r="AU2">
        <f t="array" ref="AU2:AV6">LOGEST(AT2:AT13,AS2:AS13,TRUE, TRUE)</f>
        <v>1.9063819370572888</v>
      </c>
      <c r="AV2">
        <v>0</v>
      </c>
      <c r="AW2" s="40">
        <v>1988</v>
      </c>
      <c r="AX2" s="41">
        <v>7284500.2019999996</v>
      </c>
      <c r="AY2">
        <f t="array" ref="AY2:AZ6">LOGEST(AX2:AX13,AW2:AW13,TRUE, TRUE)</f>
        <v>1.8844784118816458</v>
      </c>
      <c r="AZ2">
        <v>0</v>
      </c>
      <c r="BA2" s="40">
        <v>1988</v>
      </c>
      <c r="BB2" s="41">
        <v>7284500.2019999996</v>
      </c>
      <c r="BC2">
        <f t="array" ref="BC2:BD6">LOGEST(BB2:BB13,BA2:BA13,TRUE, TRUE)</f>
        <v>1.880892317808998</v>
      </c>
      <c r="BD2">
        <v>0</v>
      </c>
      <c r="BE2" s="40">
        <v>1988</v>
      </c>
      <c r="BF2" s="41">
        <v>7284500.2019999996</v>
      </c>
      <c r="BG2">
        <f t="array" ref="BG2:BH6">LOGEST(BF2:BF13,BE2:BE13,TRUE, TRUE)</f>
        <v>1.896776015745127</v>
      </c>
      <c r="BH2">
        <v>0</v>
      </c>
    </row>
    <row r="3" spans="1:60" x14ac:dyDescent="0.25">
      <c r="B3">
        <v>0.69863478397418899</v>
      </c>
      <c r="C3" s="47">
        <v>0.95020254819877625</v>
      </c>
      <c r="D3">
        <v>190.81348820652374</v>
      </c>
      <c r="E3" s="40">
        <v>1989</v>
      </c>
      <c r="F3" s="41">
        <v>19701271.449999999</v>
      </c>
      <c r="G3">
        <v>5.2712327868811824E-2</v>
      </c>
      <c r="H3">
        <v>105.19378752911462</v>
      </c>
      <c r="I3" s="40">
        <v>1992</v>
      </c>
      <c r="J3" s="41">
        <v>21725475.710000001</v>
      </c>
      <c r="K3">
        <v>5.7331234463404532E-2</v>
      </c>
      <c r="L3">
        <v>114.44770206566284</v>
      </c>
      <c r="M3" s="40">
        <v>1992</v>
      </c>
      <c r="N3" s="41">
        <v>21725475.710000001</v>
      </c>
      <c r="O3">
        <v>5.0576138675670151E-2</v>
      </c>
      <c r="P3">
        <v>100.95861716232228</v>
      </c>
      <c r="Q3" s="40">
        <v>1989</v>
      </c>
      <c r="R3" s="41">
        <v>19701271.449999999</v>
      </c>
      <c r="S3">
        <v>5.5854853349743494E-2</v>
      </c>
      <c r="T3">
        <v>111.48190896501264</v>
      </c>
      <c r="U3" s="40">
        <v>1989</v>
      </c>
      <c r="V3" s="41">
        <v>19701271.449999999</v>
      </c>
      <c r="W3">
        <v>5.4224033348616293E-2</v>
      </c>
      <c r="X3">
        <v>108.22240906153584</v>
      </c>
      <c r="Y3" s="40">
        <v>1989</v>
      </c>
      <c r="Z3" s="41">
        <v>19701271.449999999</v>
      </c>
      <c r="AA3">
        <v>5.1625066504865272E-2</v>
      </c>
      <c r="AB3">
        <v>103.03099404370808</v>
      </c>
      <c r="AC3" s="40">
        <v>1989</v>
      </c>
      <c r="AD3" s="41">
        <v>19701271.449999999</v>
      </c>
      <c r="AE3">
        <v>5.4629864595938972E-2</v>
      </c>
      <c r="AF3">
        <v>109.02783540748209</v>
      </c>
      <c r="AG3" s="40">
        <v>1989</v>
      </c>
      <c r="AH3" s="41">
        <v>19701271.449999999</v>
      </c>
      <c r="AI3">
        <v>5.3852130757392931E-2</v>
      </c>
      <c r="AJ3">
        <v>107.4711841195782</v>
      </c>
      <c r="AK3" s="40">
        <v>1989</v>
      </c>
      <c r="AL3" s="41">
        <v>19701271.449999999</v>
      </c>
      <c r="AM3">
        <v>4.9562052488960145E-2</v>
      </c>
      <c r="AN3">
        <v>98.905465568013554</v>
      </c>
      <c r="AO3" s="40">
        <v>1989</v>
      </c>
      <c r="AP3" s="41">
        <v>19701271.449999999</v>
      </c>
      <c r="AQ3">
        <v>5.593001242341801E-2</v>
      </c>
      <c r="AR3">
        <v>111.60396499069557</v>
      </c>
      <c r="AS3" s="40">
        <v>1989</v>
      </c>
      <c r="AT3" s="41">
        <v>19701271.449999999</v>
      </c>
      <c r="AU3">
        <v>5.7399739891888964E-2</v>
      </c>
      <c r="AV3">
        <v>114.52710701382399</v>
      </c>
      <c r="AW3" s="40">
        <v>1989</v>
      </c>
      <c r="AX3" s="41">
        <v>19701271.449999999</v>
      </c>
      <c r="AY3">
        <v>5.7074073500176827E-2</v>
      </c>
      <c r="AZ3">
        <v>113.87255080403686</v>
      </c>
      <c r="BA3" s="40">
        <v>1989</v>
      </c>
      <c r="BB3" s="41">
        <v>19701271.449999999</v>
      </c>
      <c r="BC3">
        <v>5.6588174095170619E-2</v>
      </c>
      <c r="BD3">
        <v>112.90309827876636</v>
      </c>
      <c r="BE3" s="40">
        <v>1989</v>
      </c>
      <c r="BF3" s="41">
        <v>19701271.449999999</v>
      </c>
      <c r="BG3">
        <v>6.0364818202484086E-2</v>
      </c>
      <c r="BH3">
        <v>120.43310357494882</v>
      </c>
    </row>
    <row r="4" spans="1:60" ht="15.75" thickBot="1" x14ac:dyDescent="0.3">
      <c r="B4">
        <v>0.6426303468951492</v>
      </c>
      <c r="C4" s="47">
        <v>0.92976214636380228</v>
      </c>
      <c r="D4">
        <v>132.37337108556534</v>
      </c>
      <c r="E4" s="40">
        <v>1992</v>
      </c>
      <c r="F4" s="41">
        <v>21725475.710000001</v>
      </c>
      <c r="G4">
        <v>0.93269971814682584</v>
      </c>
      <c r="H4">
        <v>0.83524828913395177</v>
      </c>
      <c r="I4" s="40">
        <v>1993</v>
      </c>
      <c r="J4" s="41">
        <v>34811248.700000003</v>
      </c>
      <c r="K4">
        <v>0.93633699377801061</v>
      </c>
      <c r="L4">
        <v>0.78660877270068186</v>
      </c>
      <c r="M4" s="40">
        <v>1993</v>
      </c>
      <c r="N4" s="41">
        <v>34811248.700000003</v>
      </c>
      <c r="O4">
        <v>0.95020254819877625</v>
      </c>
      <c r="P4">
        <v>0.72178133481018503</v>
      </c>
      <c r="Q4" s="40">
        <v>1993</v>
      </c>
      <c r="R4" s="41">
        <v>34811248.700000003</v>
      </c>
      <c r="S4">
        <v>0.92976214636380228</v>
      </c>
      <c r="T4">
        <v>0.85972335081586981</v>
      </c>
      <c r="U4" s="40">
        <v>1992</v>
      </c>
      <c r="V4" s="41">
        <v>21725475.710000001</v>
      </c>
      <c r="W4">
        <v>0.93360233110096402</v>
      </c>
      <c r="X4">
        <v>0.84642772370802444</v>
      </c>
      <c r="Y4" s="40">
        <v>1992</v>
      </c>
      <c r="Z4" s="41">
        <v>21725475.710000001</v>
      </c>
      <c r="AA4">
        <v>0.93960277955424687</v>
      </c>
      <c r="AB4">
        <v>0.81340203146880885</v>
      </c>
      <c r="AC4" s="40">
        <v>1992</v>
      </c>
      <c r="AD4" s="41">
        <v>21725475.710000001</v>
      </c>
      <c r="AE4">
        <v>0.93352117671179613</v>
      </c>
      <c r="AF4">
        <v>0.86074548372765702</v>
      </c>
      <c r="AG4" s="40">
        <v>1992</v>
      </c>
      <c r="AH4" s="41">
        <v>21725475.710000001</v>
      </c>
      <c r="AI4">
        <v>0.93562245896874119</v>
      </c>
      <c r="AJ4">
        <v>0.85261149697223981</v>
      </c>
      <c r="AK4" s="40">
        <v>1992</v>
      </c>
      <c r="AL4" s="41">
        <v>21725475.710000001</v>
      </c>
      <c r="AM4">
        <v>0.94549888069577859</v>
      </c>
      <c r="AN4">
        <v>0.78508022457747506</v>
      </c>
      <c r="AO4" s="40">
        <v>1992</v>
      </c>
      <c r="AP4" s="41">
        <v>21725475.710000001</v>
      </c>
      <c r="AQ4">
        <v>0.93100721444359169</v>
      </c>
      <c r="AR4">
        <v>0.87529427077318678</v>
      </c>
      <c r="AS4" s="40">
        <v>1992</v>
      </c>
      <c r="AT4" s="41">
        <v>21725475.710000001</v>
      </c>
      <c r="AU4">
        <v>0.92665984546187075</v>
      </c>
      <c r="AV4">
        <v>0.87098313109721659</v>
      </c>
      <c r="AW4" s="40">
        <v>1992</v>
      </c>
      <c r="AX4" s="41">
        <v>21725475.710000001</v>
      </c>
      <c r="AY4">
        <v>0.92495879959945282</v>
      </c>
      <c r="AZ4">
        <v>0.84590374977110794</v>
      </c>
      <c r="BA4" s="40">
        <v>1992</v>
      </c>
      <c r="BB4" s="41">
        <v>21725475.710000001</v>
      </c>
      <c r="BC4">
        <v>0.92572416438657668</v>
      </c>
      <c r="BD4">
        <v>0.83870215886477417</v>
      </c>
      <c r="BE4" s="40">
        <v>1992</v>
      </c>
      <c r="BF4" s="41">
        <v>21725475.710000001</v>
      </c>
      <c r="BG4">
        <v>0.91834158744520833</v>
      </c>
      <c r="BH4">
        <v>0.86832365796808275</v>
      </c>
    </row>
    <row r="5" spans="1:60" ht="17.25" thickTop="1" thickBot="1" x14ac:dyDescent="0.3">
      <c r="B5">
        <v>0.64297837409375169</v>
      </c>
      <c r="C5" s="47">
        <v>0.93360233110096402</v>
      </c>
      <c r="D5">
        <v>140.6076970142725</v>
      </c>
      <c r="E5" s="40">
        <v>1993</v>
      </c>
      <c r="F5" s="41">
        <v>34811248.700000003</v>
      </c>
      <c r="G5">
        <v>152.44656659831176</v>
      </c>
      <c r="H5">
        <v>11</v>
      </c>
      <c r="I5" s="40">
        <v>1994</v>
      </c>
      <c r="J5" s="41">
        <v>49101556.32</v>
      </c>
      <c r="K5" s="44">
        <v>147.07709380123438</v>
      </c>
      <c r="L5">
        <v>10</v>
      </c>
      <c r="M5" s="40">
        <v>1994</v>
      </c>
      <c r="N5" s="41">
        <v>49101556.32</v>
      </c>
      <c r="O5" s="44">
        <v>190.81348820652374</v>
      </c>
      <c r="P5">
        <v>10</v>
      </c>
      <c r="Q5" s="40">
        <v>1994</v>
      </c>
      <c r="R5" s="41">
        <v>49101556.32</v>
      </c>
      <c r="S5" s="44">
        <v>132.37337108556534</v>
      </c>
      <c r="T5">
        <v>10</v>
      </c>
      <c r="U5" s="40">
        <v>1994</v>
      </c>
      <c r="V5" s="41">
        <v>49101556.32</v>
      </c>
      <c r="W5" s="44">
        <v>140.6076970142725</v>
      </c>
      <c r="X5">
        <v>10</v>
      </c>
      <c r="Y5" s="40">
        <v>1993</v>
      </c>
      <c r="Z5" s="41">
        <v>34811248.700000003</v>
      </c>
      <c r="AA5" s="44">
        <v>155.5705333158779</v>
      </c>
      <c r="AB5">
        <v>10</v>
      </c>
      <c r="AC5" s="40">
        <v>1993</v>
      </c>
      <c r="AD5" s="41">
        <v>34811248.700000003</v>
      </c>
      <c r="AE5" s="44">
        <v>140.42384183978831</v>
      </c>
      <c r="AF5">
        <v>10</v>
      </c>
      <c r="AG5" s="40">
        <v>1993</v>
      </c>
      <c r="AH5" s="41">
        <v>34811248.700000003</v>
      </c>
      <c r="AI5" s="44">
        <v>145.33367444314857</v>
      </c>
      <c r="AJ5">
        <v>10</v>
      </c>
      <c r="AK5" s="40">
        <v>1993</v>
      </c>
      <c r="AL5" s="41">
        <v>34811248.700000003</v>
      </c>
      <c r="AM5" s="44">
        <v>173.48247022562418</v>
      </c>
      <c r="AN5">
        <v>10</v>
      </c>
      <c r="AO5" s="40">
        <v>1993</v>
      </c>
      <c r="AP5" s="41">
        <v>34811248.700000003</v>
      </c>
      <c r="AQ5" s="44">
        <v>134.94269102707884</v>
      </c>
      <c r="AR5">
        <v>10</v>
      </c>
      <c r="AS5" s="40">
        <v>1993</v>
      </c>
      <c r="AT5" s="41">
        <v>34811248.700000003</v>
      </c>
      <c r="AU5" s="44">
        <v>126.35095348484748</v>
      </c>
      <c r="AV5">
        <v>10</v>
      </c>
      <c r="AW5" s="40">
        <v>1993</v>
      </c>
      <c r="AX5" s="41">
        <v>34811248.700000003</v>
      </c>
      <c r="AY5" s="44">
        <v>123.26012839111102</v>
      </c>
      <c r="AZ5">
        <v>10</v>
      </c>
      <c r="BA5" s="40">
        <v>1993</v>
      </c>
      <c r="BB5" s="41">
        <v>34811248.700000003</v>
      </c>
      <c r="BC5" s="44">
        <v>124.63328843644508</v>
      </c>
      <c r="BD5">
        <v>10</v>
      </c>
      <c r="BE5" s="40">
        <v>1993</v>
      </c>
      <c r="BF5" s="41">
        <v>34811248.700000003</v>
      </c>
      <c r="BG5" s="44">
        <v>112.4613568539572</v>
      </c>
      <c r="BH5">
        <v>10</v>
      </c>
    </row>
    <row r="6" spans="1:60" ht="15.75" thickTop="1" x14ac:dyDescent="0.25">
      <c r="B6">
        <v>0.64390870209885143</v>
      </c>
      <c r="C6" s="47">
        <v>0.93960277955424687</v>
      </c>
      <c r="D6">
        <v>155.5705333158779</v>
      </c>
      <c r="E6" s="40">
        <v>1994</v>
      </c>
      <c r="F6" s="41">
        <v>49101556.32</v>
      </c>
      <c r="G6">
        <v>106.35277767386773</v>
      </c>
      <c r="H6">
        <v>7.6740367495131281</v>
      </c>
      <c r="I6" s="40">
        <v>1994</v>
      </c>
      <c r="J6" s="41">
        <v>80195977.310000002</v>
      </c>
      <c r="K6">
        <v>91.004446158230294</v>
      </c>
      <c r="L6">
        <v>6.1875336128967291</v>
      </c>
      <c r="M6" s="40">
        <v>1994</v>
      </c>
      <c r="N6" s="41">
        <v>80195977.310000002</v>
      </c>
      <c r="O6">
        <v>99.407777667454127</v>
      </c>
      <c r="P6">
        <v>5.2096829528037247</v>
      </c>
      <c r="Q6" s="40">
        <v>1994</v>
      </c>
      <c r="R6" s="41">
        <v>80195977.310000002</v>
      </c>
      <c r="S6">
        <v>97.840367291658197</v>
      </c>
      <c r="T6">
        <v>7.3912423993806717</v>
      </c>
      <c r="U6" s="40">
        <v>1994</v>
      </c>
      <c r="V6" s="41">
        <v>80195977.310000002</v>
      </c>
      <c r="W6">
        <v>100.73696318756357</v>
      </c>
      <c r="X6">
        <v>7.164398914615477</v>
      </c>
      <c r="Y6" s="40">
        <v>1994</v>
      </c>
      <c r="Z6" s="41">
        <v>80195977.310000002</v>
      </c>
      <c r="AA6">
        <v>102.92902193053928</v>
      </c>
      <c r="AB6">
        <v>6.6162286479758503</v>
      </c>
      <c r="AC6" s="40">
        <v>1994</v>
      </c>
      <c r="AD6" s="41">
        <v>49101556.32</v>
      </c>
      <c r="AE6">
        <v>104.03760740988881</v>
      </c>
      <c r="AF6">
        <v>7.4088278775755825</v>
      </c>
      <c r="AG6" s="40">
        <v>1994</v>
      </c>
      <c r="AH6" s="41">
        <v>49101556.32</v>
      </c>
      <c r="AI6">
        <v>105.6497863150036</v>
      </c>
      <c r="AJ6">
        <v>7.2694636476924384</v>
      </c>
      <c r="AK6" s="40">
        <v>1994</v>
      </c>
      <c r="AL6" s="41">
        <v>49101556.32</v>
      </c>
      <c r="AM6">
        <v>106.92608689717636</v>
      </c>
      <c r="AN6">
        <v>6.1635095902261874</v>
      </c>
      <c r="AO6" s="40">
        <v>1994</v>
      </c>
      <c r="AP6" s="41">
        <v>49101556.32</v>
      </c>
      <c r="AQ6">
        <v>103.38500146055119</v>
      </c>
      <c r="AR6">
        <v>7.6614006044836476</v>
      </c>
      <c r="AS6" s="40">
        <v>1994</v>
      </c>
      <c r="AT6" s="41">
        <v>49101556.32</v>
      </c>
      <c r="AU6">
        <v>95.851300836454072</v>
      </c>
      <c r="AV6">
        <v>7.586116146559112</v>
      </c>
      <c r="AW6" s="40">
        <v>1994</v>
      </c>
      <c r="AX6" s="41">
        <v>49101556.32</v>
      </c>
      <c r="AY6">
        <v>88.199173617521396</v>
      </c>
      <c r="AZ6">
        <v>7.1555315387682121</v>
      </c>
      <c r="BA6" s="40">
        <v>1994</v>
      </c>
      <c r="BB6" s="41">
        <v>49101556.32</v>
      </c>
      <c r="BC6">
        <v>87.669711181655146</v>
      </c>
      <c r="BD6">
        <v>7.0342131128443288</v>
      </c>
      <c r="BE6" s="40">
        <v>1994</v>
      </c>
      <c r="BF6" s="41">
        <v>49101556.32</v>
      </c>
      <c r="BG6">
        <v>84.794285795899938</v>
      </c>
      <c r="BH6">
        <v>7.5398597498707183</v>
      </c>
    </row>
    <row r="7" spans="1:60" x14ac:dyDescent="0.25">
      <c r="B7">
        <v>0.6473669884724601</v>
      </c>
      <c r="C7" s="47">
        <v>0.93352117671179613</v>
      </c>
      <c r="D7">
        <v>140.42384183978831</v>
      </c>
      <c r="E7" s="40">
        <v>1994</v>
      </c>
      <c r="F7" s="41">
        <v>80195977.310000002</v>
      </c>
      <c r="G7" t="s">
        <v>76</v>
      </c>
      <c r="H7">
        <f>TINV(0.0455,H5)</f>
        <v>2.2548660037131212</v>
      </c>
      <c r="I7" s="40">
        <v>1995</v>
      </c>
      <c r="J7" s="41">
        <v>136549664.40000001</v>
      </c>
      <c r="K7" t="s">
        <v>76</v>
      </c>
      <c r="L7">
        <f>TINV(0.0455,L5)</f>
        <v>2.2836816132996423</v>
      </c>
      <c r="M7" s="40">
        <v>1995</v>
      </c>
      <c r="N7" s="41">
        <v>136549664.40000001</v>
      </c>
      <c r="O7" t="s">
        <v>76</v>
      </c>
      <c r="P7">
        <f>TINV(0.0455,P5)</f>
        <v>2.2836816132996423</v>
      </c>
      <c r="Q7" s="40">
        <v>1995</v>
      </c>
      <c r="R7" s="41">
        <v>136549664.40000001</v>
      </c>
      <c r="S7" t="s">
        <v>76</v>
      </c>
      <c r="T7">
        <f>TINV(0.0455,T5)</f>
        <v>2.2836816132996423</v>
      </c>
      <c r="U7" s="40">
        <v>1995</v>
      </c>
      <c r="V7" s="41">
        <v>136549664.40000001</v>
      </c>
      <c r="W7" t="s">
        <v>76</v>
      </c>
      <c r="X7">
        <f>TINV(0.0455,X5)</f>
        <v>2.2836816132996423</v>
      </c>
      <c r="Y7" s="40">
        <v>1995</v>
      </c>
      <c r="Z7" s="41">
        <v>136549664.40000001</v>
      </c>
      <c r="AA7" t="s">
        <v>76</v>
      </c>
      <c r="AB7">
        <f>TINV(0.0455,AB5)</f>
        <v>2.2836816132996423</v>
      </c>
      <c r="AC7" s="40">
        <v>1995</v>
      </c>
      <c r="AD7" s="41">
        <v>136549664.40000001</v>
      </c>
      <c r="AE7" t="s">
        <v>76</v>
      </c>
      <c r="AF7">
        <f>TINV(0.0455,AF5)</f>
        <v>2.2836816132996423</v>
      </c>
      <c r="AG7" s="40">
        <v>1994</v>
      </c>
      <c r="AH7" s="41">
        <v>80195977.310000002</v>
      </c>
      <c r="AI7" t="s">
        <v>76</v>
      </c>
      <c r="AJ7">
        <f>TINV(0.0455,AJ5)</f>
        <v>2.2836816132996423</v>
      </c>
      <c r="AK7" s="40">
        <v>1994</v>
      </c>
      <c r="AL7" s="41">
        <v>80195977.310000002</v>
      </c>
      <c r="AM7" t="s">
        <v>76</v>
      </c>
      <c r="AN7">
        <f>TINV(0.0455,AN5)</f>
        <v>2.2836816132996423</v>
      </c>
      <c r="AO7" s="40">
        <v>1994</v>
      </c>
      <c r="AP7" s="41">
        <v>80195977.310000002</v>
      </c>
      <c r="AQ7" t="s">
        <v>76</v>
      </c>
      <c r="AR7">
        <f>TINV(0.0455,AR5)</f>
        <v>2.2836816132996423</v>
      </c>
      <c r="AS7" s="40">
        <v>1994</v>
      </c>
      <c r="AT7" s="41">
        <v>80195977.310000002</v>
      </c>
      <c r="AU7" t="s">
        <v>76</v>
      </c>
      <c r="AV7">
        <f>TINV(0.0455,AV5)</f>
        <v>2.2836816132996423</v>
      </c>
      <c r="AW7" s="40">
        <v>1994</v>
      </c>
      <c r="AX7" s="41">
        <v>80195977.310000002</v>
      </c>
      <c r="AY7" t="s">
        <v>76</v>
      </c>
      <c r="AZ7">
        <f>TINV(0.0455,AZ5)</f>
        <v>2.2836816132996423</v>
      </c>
      <c r="BA7" s="40">
        <v>1994</v>
      </c>
      <c r="BB7" s="41">
        <v>80195977.310000002</v>
      </c>
      <c r="BC7" t="s">
        <v>76</v>
      </c>
      <c r="BD7">
        <f>TINV(0.0455,BD5)</f>
        <v>2.2836816132996423</v>
      </c>
      <c r="BE7" s="40">
        <v>1994</v>
      </c>
      <c r="BF7" s="41">
        <v>80195977.310000002</v>
      </c>
    </row>
    <row r="8" spans="1:60" x14ac:dyDescent="0.25">
      <c r="B8">
        <v>0.6492112224561789</v>
      </c>
      <c r="C8" s="47">
        <v>0.93562245896874119</v>
      </c>
      <c r="D8">
        <v>145.33367444314857</v>
      </c>
      <c r="E8" s="40">
        <v>1995</v>
      </c>
      <c r="F8" s="41">
        <v>136549664.40000001</v>
      </c>
      <c r="G8" t="s">
        <v>77</v>
      </c>
      <c r="H8">
        <f>H7*G3</f>
        <v>0.1188592360879635</v>
      </c>
      <c r="I8" s="40">
        <v>1996</v>
      </c>
      <c r="J8" s="41">
        <v>148070658.90000001</v>
      </c>
      <c r="K8" t="s">
        <v>77</v>
      </c>
      <c r="L8">
        <f>L7*K3</f>
        <v>0.13092628601184772</v>
      </c>
      <c r="M8" s="40">
        <v>1996</v>
      </c>
      <c r="N8" s="41">
        <v>148070658.90000001</v>
      </c>
      <c r="O8" t="s">
        <v>77</v>
      </c>
      <c r="P8">
        <f>P7*O3</f>
        <v>0.11549979796532084</v>
      </c>
      <c r="Q8" s="40">
        <v>1996</v>
      </c>
      <c r="R8" s="41">
        <v>148070658.90000001</v>
      </c>
      <c r="S8" t="s">
        <v>77</v>
      </c>
      <c r="T8">
        <f>T7*S3</f>
        <v>0.12755470160835716</v>
      </c>
      <c r="U8" s="40">
        <v>1996</v>
      </c>
      <c r="V8" s="41">
        <v>148070658.90000001</v>
      </c>
      <c r="W8" t="s">
        <v>77</v>
      </c>
      <c r="X8">
        <f>X7*W3</f>
        <v>0.12383042795718166</v>
      </c>
      <c r="Y8" s="40">
        <v>1996</v>
      </c>
      <c r="Z8" s="41">
        <v>148070658.90000001</v>
      </c>
      <c r="AA8" t="s">
        <v>77</v>
      </c>
      <c r="AB8">
        <f>AB7*AA3</f>
        <v>0.11789521516253204</v>
      </c>
      <c r="AC8" s="40">
        <v>1996</v>
      </c>
      <c r="AD8" s="41">
        <v>148070658.90000001</v>
      </c>
      <c r="AE8" t="s">
        <v>77</v>
      </c>
      <c r="AF8">
        <f>AF7*AE3</f>
        <v>0.12475721731479492</v>
      </c>
      <c r="AG8" s="40">
        <v>1996</v>
      </c>
      <c r="AH8" s="41">
        <v>148070658.90000001</v>
      </c>
      <c r="AI8" t="s">
        <v>77</v>
      </c>
      <c r="AJ8">
        <f>AJ7*AI3</f>
        <v>0.12298112084766638</v>
      </c>
      <c r="AK8" s="40">
        <v>1995</v>
      </c>
      <c r="AL8" s="41">
        <v>136549664.40000001</v>
      </c>
      <c r="AM8" t="s">
        <v>77</v>
      </c>
      <c r="AN8">
        <f>AN7*AM3</f>
        <v>0.11318394798643006</v>
      </c>
      <c r="AO8" s="40">
        <v>1995</v>
      </c>
      <c r="AP8" s="41">
        <v>136549664.40000001</v>
      </c>
      <c r="AQ8" t="s">
        <v>77</v>
      </c>
      <c r="AR8">
        <f>AR7*AQ3</f>
        <v>0.12772634100298028</v>
      </c>
      <c r="AS8" s="40">
        <v>1995</v>
      </c>
      <c r="AT8" s="41">
        <v>136549664.40000001</v>
      </c>
      <c r="AU8" t="s">
        <v>77</v>
      </c>
      <c r="AV8">
        <f>AV7*AU3</f>
        <v>0.13108273059928882</v>
      </c>
      <c r="AW8" s="40">
        <v>1995</v>
      </c>
      <c r="AX8" s="41">
        <v>136549664.40000001</v>
      </c>
      <c r="AY8" t="s">
        <v>77</v>
      </c>
      <c r="AZ8">
        <f>AZ7*AY3</f>
        <v>0.13033901224846617</v>
      </c>
      <c r="BA8" s="40">
        <v>1995</v>
      </c>
      <c r="BB8" s="41">
        <v>136549664.40000001</v>
      </c>
      <c r="BC8" t="s">
        <v>77</v>
      </c>
      <c r="BD8">
        <f>BD7*BC3</f>
        <v>0.12922937271134027</v>
      </c>
      <c r="BE8" s="40">
        <v>1995</v>
      </c>
      <c r="BF8" s="41">
        <v>136549664.40000001</v>
      </c>
    </row>
    <row r="9" spans="1:60" x14ac:dyDescent="0.25">
      <c r="B9">
        <v>0.65279539486299953</v>
      </c>
      <c r="C9" s="47">
        <v>0.94549888069577859</v>
      </c>
      <c r="D9">
        <v>173.48247022562418</v>
      </c>
      <c r="E9" s="40">
        <v>1996</v>
      </c>
      <c r="F9" s="41">
        <v>148070658.90000001</v>
      </c>
      <c r="G9" t="s">
        <v>78</v>
      </c>
      <c r="H9">
        <f>G2+H8</f>
        <v>2.0360005535107679</v>
      </c>
      <c r="I9" s="40">
        <v>1998</v>
      </c>
      <c r="J9" s="41">
        <v>1971340798</v>
      </c>
      <c r="K9" t="s">
        <v>78</v>
      </c>
      <c r="L9">
        <f>K2+L8</f>
        <v>2.1352095562775517</v>
      </c>
      <c r="M9" s="40">
        <v>1998</v>
      </c>
      <c r="N9" s="41">
        <v>1971340798</v>
      </c>
      <c r="O9" t="s">
        <v>78</v>
      </c>
      <c r="P9">
        <f>O2+P8</f>
        <v>2.1265051737448744</v>
      </c>
      <c r="Q9" s="40">
        <v>1998</v>
      </c>
      <c r="R9" s="41">
        <v>1971340798</v>
      </c>
      <c r="S9" t="s">
        <v>78</v>
      </c>
      <c r="T9">
        <f>S2+T8</f>
        <v>2.0290305498765493</v>
      </c>
      <c r="U9" s="40">
        <v>1998</v>
      </c>
      <c r="V9" s="41">
        <v>1971340798</v>
      </c>
      <c r="W9" t="s">
        <v>78</v>
      </c>
      <c r="X9">
        <f>W2+X8</f>
        <v>2.0259681567075809</v>
      </c>
      <c r="Y9" s="40">
        <v>1998</v>
      </c>
      <c r="Z9" s="41">
        <v>1971340798</v>
      </c>
      <c r="AA9" t="s">
        <v>78</v>
      </c>
      <c r="AB9">
        <f>AA2+AB8</f>
        <v>2.0218033793266739</v>
      </c>
      <c r="AC9" s="40">
        <v>1998</v>
      </c>
      <c r="AD9" s="41">
        <v>1971340798</v>
      </c>
      <c r="AE9" t="s">
        <v>78</v>
      </c>
      <c r="AF9">
        <f>AE2+AF8</f>
        <v>2.0352610394030992</v>
      </c>
      <c r="AG9" s="40">
        <v>1998</v>
      </c>
      <c r="AH9" s="41">
        <v>1971340798</v>
      </c>
      <c r="AI9" t="s">
        <v>78</v>
      </c>
      <c r="AJ9">
        <f>AI2+AJ8</f>
        <v>2.03701161001075</v>
      </c>
      <c r="AK9" s="40">
        <v>1998</v>
      </c>
      <c r="AL9" s="41">
        <v>1971340798</v>
      </c>
      <c r="AM9" t="s">
        <v>78</v>
      </c>
      <c r="AN9">
        <f>AM2+AN8</f>
        <v>2.0340869612129397</v>
      </c>
      <c r="AO9" s="40">
        <v>1996</v>
      </c>
      <c r="AP9" s="41">
        <v>148070658.90000001</v>
      </c>
      <c r="AQ9" t="s">
        <v>78</v>
      </c>
      <c r="AR9">
        <f>AQ2+AR8</f>
        <v>2.0427118807883233</v>
      </c>
      <c r="AS9" s="40">
        <v>1996</v>
      </c>
      <c r="AT9" s="41">
        <v>148070658.90000001</v>
      </c>
      <c r="AU9" t="s">
        <v>78</v>
      </c>
      <c r="AV9">
        <f>AU2+AV8</f>
        <v>2.0374646676565775</v>
      </c>
      <c r="AW9" s="40">
        <v>1996</v>
      </c>
      <c r="AX9" s="41">
        <v>148070658.90000001</v>
      </c>
      <c r="AY9" t="s">
        <v>78</v>
      </c>
      <c r="AZ9">
        <f>AY2+AZ8</f>
        <v>2.0148174241301118</v>
      </c>
      <c r="BA9" s="40">
        <v>1996</v>
      </c>
      <c r="BB9" s="41">
        <v>148070658.90000001</v>
      </c>
      <c r="BC9" t="s">
        <v>78</v>
      </c>
      <c r="BD9">
        <f>BC2+BD8</f>
        <v>2.0101216905203385</v>
      </c>
      <c r="BE9" s="40">
        <v>1996</v>
      </c>
      <c r="BF9" s="41">
        <v>148070658.90000001</v>
      </c>
    </row>
    <row r="10" spans="1:60" x14ac:dyDescent="0.25">
      <c r="B10">
        <v>0.64971007157816973</v>
      </c>
      <c r="C10" s="47">
        <v>0.93100721444359169</v>
      </c>
      <c r="D10">
        <v>134.94269102707884</v>
      </c>
      <c r="E10" s="40">
        <v>1998</v>
      </c>
      <c r="F10" s="41">
        <v>1971340798</v>
      </c>
      <c r="G10" t="s">
        <v>79</v>
      </c>
      <c r="H10">
        <f>G2-H8</f>
        <v>1.7982820813348408</v>
      </c>
      <c r="I10" s="40">
        <v>2000</v>
      </c>
      <c r="J10" s="41">
        <v>8555095412</v>
      </c>
      <c r="K10" t="s">
        <v>79</v>
      </c>
      <c r="L10">
        <f>K2-L8</f>
        <v>1.8733569842538564</v>
      </c>
      <c r="M10" s="40">
        <v>2000</v>
      </c>
      <c r="N10" s="41">
        <v>8555095412</v>
      </c>
      <c r="O10" t="s">
        <v>79</v>
      </c>
      <c r="P10">
        <f>O2-P8</f>
        <v>1.8955055778142329</v>
      </c>
      <c r="Q10" s="40">
        <v>2000</v>
      </c>
      <c r="R10" s="41">
        <v>8555095412</v>
      </c>
      <c r="S10" t="s">
        <v>79</v>
      </c>
      <c r="T10">
        <f>S2-T8</f>
        <v>1.7739211466598348</v>
      </c>
      <c r="U10" s="40">
        <v>2000</v>
      </c>
      <c r="V10" s="41">
        <v>8555095412</v>
      </c>
      <c r="W10" t="s">
        <v>79</v>
      </c>
      <c r="X10">
        <f>W2-X8</f>
        <v>1.7783073007932177</v>
      </c>
      <c r="Y10" s="40">
        <v>2000</v>
      </c>
      <c r="Z10" s="41">
        <v>8555095412</v>
      </c>
      <c r="AA10" t="s">
        <v>79</v>
      </c>
      <c r="AB10">
        <f>AA2-AB8</f>
        <v>1.7860129490016097</v>
      </c>
      <c r="AC10" s="40">
        <v>2000</v>
      </c>
      <c r="AD10" s="41">
        <v>8555095412</v>
      </c>
      <c r="AE10" t="s">
        <v>79</v>
      </c>
      <c r="AF10">
        <f>AE2-AF8</f>
        <v>1.7857466047735093</v>
      </c>
      <c r="AG10" s="40">
        <v>2000</v>
      </c>
      <c r="AH10" s="41">
        <v>8555095412</v>
      </c>
      <c r="AI10" t="s">
        <v>79</v>
      </c>
      <c r="AJ10">
        <f>AI2-AJ8</f>
        <v>1.7910493683154174</v>
      </c>
      <c r="AK10" s="40">
        <v>2000</v>
      </c>
      <c r="AL10" s="41">
        <v>8555095412</v>
      </c>
      <c r="AM10" t="s">
        <v>79</v>
      </c>
      <c r="AN10">
        <f>AM2-AN8</f>
        <v>1.8077190652400794</v>
      </c>
      <c r="AO10" s="40">
        <v>2000</v>
      </c>
      <c r="AP10" s="41">
        <v>8555095412</v>
      </c>
      <c r="AQ10" t="s">
        <v>79</v>
      </c>
      <c r="AR10">
        <f>AQ2-AR8</f>
        <v>1.7872591987823629</v>
      </c>
      <c r="AS10" s="40">
        <v>1998</v>
      </c>
      <c r="AT10" s="41">
        <v>1971340798</v>
      </c>
      <c r="AU10" t="s">
        <v>79</v>
      </c>
      <c r="AV10">
        <f>AU2-AV8</f>
        <v>1.775299206458</v>
      </c>
      <c r="AW10" s="40">
        <v>1998</v>
      </c>
      <c r="AX10" s="41">
        <v>1971340798</v>
      </c>
      <c r="AY10" t="s">
        <v>79</v>
      </c>
      <c r="AZ10">
        <f>AY2-AZ8</f>
        <v>1.7541393996331796</v>
      </c>
      <c r="BA10" s="40">
        <v>1998</v>
      </c>
      <c r="BB10" s="41">
        <v>1971340798</v>
      </c>
      <c r="BC10" t="s">
        <v>79</v>
      </c>
      <c r="BD10">
        <f>BC2-BD8</f>
        <v>1.7516629450976577</v>
      </c>
      <c r="BE10" s="40">
        <v>1998</v>
      </c>
      <c r="BF10" s="41">
        <v>1971340798</v>
      </c>
    </row>
    <row r="11" spans="1:60" x14ac:dyDescent="0.25">
      <c r="B11">
        <v>0.64520717186099574</v>
      </c>
      <c r="C11" s="47">
        <v>0.92665984546187075</v>
      </c>
      <c r="D11">
        <v>126.35095348484748</v>
      </c>
      <c r="E11" s="40">
        <v>2000</v>
      </c>
      <c r="F11" s="41">
        <v>8555095412</v>
      </c>
      <c r="G11" t="s">
        <v>80</v>
      </c>
      <c r="H11" s="48">
        <f>LN(G2)</f>
        <v>0.65083517935523449</v>
      </c>
      <c r="I11" s="40">
        <v>2001</v>
      </c>
      <c r="J11" s="41">
        <v>23846945541</v>
      </c>
      <c r="K11" t="s">
        <v>80</v>
      </c>
      <c r="L11" s="48">
        <f>LN(K2)</f>
        <v>0.69528652566130134</v>
      </c>
      <c r="M11" s="40">
        <v>2001</v>
      </c>
      <c r="N11" s="41">
        <v>23846945541</v>
      </c>
      <c r="O11" t="s">
        <v>80</v>
      </c>
      <c r="P11" s="48">
        <f>LN(O2)</f>
        <v>0.69863478397418899</v>
      </c>
      <c r="Q11" s="40">
        <v>2001</v>
      </c>
      <c r="R11" s="41">
        <v>23846945541</v>
      </c>
      <c r="S11" t="s">
        <v>80</v>
      </c>
      <c r="T11" s="48">
        <f>LN(S2)</f>
        <v>0.6426303468951492</v>
      </c>
      <c r="U11" s="40">
        <v>2001</v>
      </c>
      <c r="V11" s="41">
        <v>23846945541</v>
      </c>
      <c r="W11" t="s">
        <v>80</v>
      </c>
      <c r="X11" s="48">
        <f>LN(W2)</f>
        <v>0.64297837409375169</v>
      </c>
      <c r="Y11" s="40">
        <v>2001</v>
      </c>
      <c r="Z11" s="41">
        <v>23846945541</v>
      </c>
      <c r="AA11" t="s">
        <v>80</v>
      </c>
      <c r="AB11" s="48">
        <f>LN(AA2)</f>
        <v>0.64390870209885143</v>
      </c>
      <c r="AC11" s="40">
        <v>2001</v>
      </c>
      <c r="AD11" s="41">
        <v>23846945541</v>
      </c>
      <c r="AE11" t="s">
        <v>80</v>
      </c>
      <c r="AF11" s="48">
        <f>LN(AE2)</f>
        <v>0.6473669884724601</v>
      </c>
      <c r="AG11" s="40">
        <v>2001</v>
      </c>
      <c r="AH11" s="41">
        <v>23846945541</v>
      </c>
      <c r="AI11" t="s">
        <v>80</v>
      </c>
      <c r="AJ11" s="48">
        <f>LN(AI2)</f>
        <v>0.6492112224561789</v>
      </c>
      <c r="AK11" s="40">
        <v>2001</v>
      </c>
      <c r="AL11" s="41">
        <v>23846945541</v>
      </c>
      <c r="AM11" t="s">
        <v>80</v>
      </c>
      <c r="AN11" s="48">
        <f>LN(AM2)</f>
        <v>0.65279539486299953</v>
      </c>
      <c r="AO11" s="40">
        <v>2001</v>
      </c>
      <c r="AP11" s="41">
        <v>23846945541</v>
      </c>
      <c r="AQ11" t="s">
        <v>80</v>
      </c>
      <c r="AR11" s="48">
        <f>LN(AQ2)</f>
        <v>0.64971007157816973</v>
      </c>
      <c r="AS11" s="40">
        <v>2001</v>
      </c>
      <c r="AT11" s="41">
        <v>23846945541</v>
      </c>
      <c r="AU11" t="s">
        <v>80</v>
      </c>
      <c r="AV11" s="48">
        <f>LN(AU2)</f>
        <v>0.64520717186099574</v>
      </c>
      <c r="AW11" s="40">
        <v>2000</v>
      </c>
      <c r="AX11" s="41">
        <v>8555095412</v>
      </c>
      <c r="AY11" t="s">
        <v>80</v>
      </c>
      <c r="AZ11" s="48">
        <f>LN(AY2)</f>
        <v>0.63365107803812926</v>
      </c>
      <c r="BA11" s="40">
        <v>2000</v>
      </c>
      <c r="BB11" s="41">
        <v>8555095412</v>
      </c>
      <c r="BC11" t="s">
        <v>80</v>
      </c>
      <c r="BD11" s="48">
        <f>LN(BC2)</f>
        <v>0.63174630136972931</v>
      </c>
      <c r="BE11" s="40">
        <v>2000</v>
      </c>
      <c r="BF11" s="41">
        <v>8555095412</v>
      </c>
    </row>
    <row r="12" spans="1:60" x14ac:dyDescent="0.25">
      <c r="B12">
        <v>0.63365107803812926</v>
      </c>
      <c r="C12" s="47">
        <v>0.92495879959945282</v>
      </c>
      <c r="D12">
        <v>123.26012839111102</v>
      </c>
      <c r="E12" s="40">
        <v>2001</v>
      </c>
      <c r="F12" s="41">
        <v>23846945541</v>
      </c>
      <c r="G12" t="s">
        <v>81</v>
      </c>
      <c r="H12" s="48">
        <f>LN(H9)</f>
        <v>0.71098737055010963</v>
      </c>
      <c r="I12" s="40">
        <v>2001</v>
      </c>
      <c r="J12" s="41">
        <v>25620289257</v>
      </c>
      <c r="K12" t="s">
        <v>81</v>
      </c>
      <c r="L12" s="48">
        <f>LN(L9)</f>
        <v>0.7585647946871239</v>
      </c>
      <c r="M12" s="40">
        <v>2001</v>
      </c>
      <c r="N12" s="41">
        <v>25620289257</v>
      </c>
      <c r="O12" t="s">
        <v>81</v>
      </c>
      <c r="P12" s="48">
        <f>LN(P9)</f>
        <v>0.75447986869465977</v>
      </c>
      <c r="Q12" s="40">
        <v>2001</v>
      </c>
      <c r="R12" s="41">
        <v>25620289257</v>
      </c>
      <c r="S12" t="s">
        <v>81</v>
      </c>
      <c r="T12" s="48">
        <f>LN(T9)</f>
        <v>0.70755811734765139</v>
      </c>
      <c r="U12" s="40">
        <v>2001</v>
      </c>
      <c r="V12" s="41">
        <v>25620289257</v>
      </c>
      <c r="W12" t="s">
        <v>81</v>
      </c>
      <c r="X12" s="48">
        <f>LN(X9)</f>
        <v>0.70604768838193721</v>
      </c>
      <c r="Y12" s="40">
        <v>2001</v>
      </c>
      <c r="Z12" s="41">
        <v>25620289257</v>
      </c>
      <c r="AA12" t="s">
        <v>81</v>
      </c>
      <c r="AB12" s="48">
        <f>LN(AB9)</f>
        <v>0.70398987518101419</v>
      </c>
      <c r="AC12" s="40">
        <v>2001</v>
      </c>
      <c r="AD12" s="41">
        <v>25620289257</v>
      </c>
      <c r="AE12" t="s">
        <v>81</v>
      </c>
      <c r="AF12" s="48">
        <f>LN(AF9)</f>
        <v>0.71062408555899581</v>
      </c>
      <c r="AG12" s="40">
        <v>2001</v>
      </c>
      <c r="AH12" s="41">
        <v>25620289257</v>
      </c>
      <c r="AI12" t="s">
        <v>81</v>
      </c>
      <c r="AJ12" s="48">
        <f>LN(AJ9)</f>
        <v>0.71148383679187754</v>
      </c>
      <c r="AK12" s="40">
        <v>2001</v>
      </c>
      <c r="AL12" s="41">
        <v>25620289257</v>
      </c>
      <c r="AM12" t="s">
        <v>81</v>
      </c>
      <c r="AN12" s="48">
        <f>LN(AN9)</f>
        <v>0.71004705050445671</v>
      </c>
      <c r="AO12" s="40">
        <v>2001</v>
      </c>
      <c r="AP12" s="41">
        <v>25620289257</v>
      </c>
      <c r="AQ12" t="s">
        <v>81</v>
      </c>
      <c r="AR12" s="48">
        <f>LN(AR9)</f>
        <v>0.71427827837588875</v>
      </c>
      <c r="AS12" s="40">
        <v>2001</v>
      </c>
      <c r="AT12" s="41">
        <v>25620289257</v>
      </c>
      <c r="AU12" t="s">
        <v>81</v>
      </c>
      <c r="AV12" s="48">
        <f>LN(AV9)</f>
        <v>0.71170622495507674</v>
      </c>
      <c r="AW12" s="40">
        <v>2001</v>
      </c>
      <c r="AX12" s="41">
        <v>25620289257</v>
      </c>
      <c r="AY12" t="s">
        <v>81</v>
      </c>
      <c r="AZ12" s="48">
        <f>LN(AZ9)</f>
        <v>0.70052858292130682</v>
      </c>
      <c r="BA12" s="40">
        <v>2001</v>
      </c>
      <c r="BB12" s="41">
        <v>23846945541</v>
      </c>
      <c r="BC12" t="s">
        <v>81</v>
      </c>
      <c r="BD12" s="48">
        <f>LN(BD9)</f>
        <v>0.69819526278579047</v>
      </c>
      <c r="BE12" s="40">
        <v>2001</v>
      </c>
      <c r="BF12" s="41">
        <v>23846945541</v>
      </c>
    </row>
    <row r="13" spans="1:60" x14ac:dyDescent="0.25">
      <c r="B13">
        <v>0.63174630136972931</v>
      </c>
      <c r="C13" s="47">
        <v>0.92572416438657668</v>
      </c>
      <c r="D13">
        <v>124.63328843644508</v>
      </c>
      <c r="E13" s="40">
        <v>2001</v>
      </c>
      <c r="F13" s="41">
        <v>25620289257</v>
      </c>
      <c r="G13" t="s">
        <v>82</v>
      </c>
      <c r="H13" s="48">
        <f>LN(H10)</f>
        <v>0.58683180991473705</v>
      </c>
      <c r="I13" s="40">
        <v>2002</v>
      </c>
      <c r="J13" s="41">
        <v>32946120727</v>
      </c>
      <c r="K13" t="s">
        <v>82</v>
      </c>
      <c r="L13" s="48">
        <f>LN(L10)</f>
        <v>0.62773200020433739</v>
      </c>
      <c r="M13" s="40">
        <v>2002</v>
      </c>
      <c r="N13" s="41">
        <v>32946120727</v>
      </c>
      <c r="O13" t="s">
        <v>82</v>
      </c>
      <c r="P13" s="48">
        <f>LN(P10)</f>
        <v>0.63948559863108501</v>
      </c>
      <c r="Q13" s="40">
        <v>2002</v>
      </c>
      <c r="R13" s="41">
        <v>32946120727</v>
      </c>
      <c r="S13" t="s">
        <v>82</v>
      </c>
      <c r="T13" s="48">
        <f>LN(T10)</f>
        <v>0.57319243344053805</v>
      </c>
      <c r="U13" s="40">
        <v>2002</v>
      </c>
      <c r="V13" s="41">
        <v>32946120727</v>
      </c>
      <c r="W13" t="s">
        <v>82</v>
      </c>
      <c r="X13" s="48">
        <f>LN(X10)</f>
        <v>0.57566195724924762</v>
      </c>
      <c r="Y13" s="40">
        <v>2002</v>
      </c>
      <c r="Z13" s="41">
        <v>32946120727</v>
      </c>
      <c r="AA13" t="s">
        <v>82</v>
      </c>
      <c r="AB13" s="48">
        <f>LN(AB10)</f>
        <v>0.57998573270888065</v>
      </c>
      <c r="AC13" s="40">
        <v>2002</v>
      </c>
      <c r="AD13" s="41">
        <v>32946120727</v>
      </c>
      <c r="AE13" t="s">
        <v>82</v>
      </c>
      <c r="AF13" s="48">
        <f>LN(AF10)</f>
        <v>0.57983659376232832</v>
      </c>
      <c r="AG13" s="40">
        <v>2002</v>
      </c>
      <c r="AH13" s="41">
        <v>32946120727</v>
      </c>
      <c r="AI13" t="s">
        <v>82</v>
      </c>
      <c r="AJ13" s="48">
        <f>LN(AJ10)</f>
        <v>0.58280168736390103</v>
      </c>
      <c r="AK13" s="40">
        <v>2002</v>
      </c>
      <c r="AL13" s="41">
        <v>32946120727</v>
      </c>
      <c r="AM13" t="s">
        <v>82</v>
      </c>
      <c r="AN13" s="48">
        <f>LN(AN10)</f>
        <v>0.5920658656267308</v>
      </c>
      <c r="AO13" s="40">
        <v>2002</v>
      </c>
      <c r="AP13" s="41">
        <v>32946120727</v>
      </c>
      <c r="AQ13" t="s">
        <v>82</v>
      </c>
      <c r="AR13" s="48">
        <f>LN(AR10)</f>
        <v>0.58068327254337526</v>
      </c>
      <c r="AS13" s="40">
        <v>2002</v>
      </c>
      <c r="AT13" s="41">
        <v>32946120727</v>
      </c>
      <c r="AU13" t="s">
        <v>82</v>
      </c>
      <c r="AV13" s="48">
        <f>LN(AV10)</f>
        <v>0.57396897574014716</v>
      </c>
      <c r="AW13" s="40">
        <v>2002</v>
      </c>
      <c r="AX13" s="41">
        <v>32946120727</v>
      </c>
      <c r="AY13" t="s">
        <v>82</v>
      </c>
      <c r="AZ13" s="48">
        <f>LN(AZ10)</f>
        <v>0.56197836606747187</v>
      </c>
      <c r="BA13" s="40">
        <v>2002</v>
      </c>
      <c r="BB13" s="41">
        <v>32946120727</v>
      </c>
      <c r="BC13" t="s">
        <v>82</v>
      </c>
      <c r="BD13" s="48">
        <f>LN(BD10)</f>
        <v>0.56056559107110215</v>
      </c>
      <c r="BE13" s="40">
        <v>2001</v>
      </c>
      <c r="BF13" s="41">
        <v>25620289257</v>
      </c>
    </row>
    <row r="14" spans="1:60" x14ac:dyDescent="0.25">
      <c r="B14">
        <v>0.64015561110092822</v>
      </c>
      <c r="C14" s="47">
        <v>0.91834158744520833</v>
      </c>
      <c r="D14">
        <v>112.4613568539572</v>
      </c>
      <c r="E14" s="40">
        <v>2002</v>
      </c>
      <c r="F14" s="41">
        <v>32946120727</v>
      </c>
      <c r="G14" t="s">
        <v>83</v>
      </c>
      <c r="H14" s="48">
        <f>H12-H11</f>
        <v>6.0152191194875138E-2</v>
      </c>
      <c r="K14" t="s">
        <v>83</v>
      </c>
      <c r="L14" s="48">
        <f>L12-L11</f>
        <v>6.3278269025822564E-2</v>
      </c>
      <c r="O14" t="s">
        <v>83</v>
      </c>
      <c r="P14" s="48">
        <f>P12-P11</f>
        <v>5.5845084720470783E-2</v>
      </c>
      <c r="S14" t="s">
        <v>83</v>
      </c>
      <c r="T14" s="48">
        <f>T12-T11</f>
        <v>6.4927770452502198E-2</v>
      </c>
      <c r="W14" t="s">
        <v>83</v>
      </c>
      <c r="X14" s="48">
        <f>X12-X11</f>
        <v>6.3069314288185518E-2</v>
      </c>
      <c r="AA14" t="s">
        <v>83</v>
      </c>
      <c r="AB14" s="48">
        <f>AB12-AB11</f>
        <v>6.0081173082162764E-2</v>
      </c>
      <c r="AE14" t="s">
        <v>83</v>
      </c>
      <c r="AF14" s="48">
        <f>AF12-AF11</f>
        <v>6.3257097086535707E-2</v>
      </c>
      <c r="AI14" t="s">
        <v>83</v>
      </c>
      <c r="AJ14" s="48">
        <f>AJ12-AJ11</f>
        <v>6.2272614335698639E-2</v>
      </c>
      <c r="AM14" t="s">
        <v>83</v>
      </c>
      <c r="AN14" s="48">
        <f>AN12-AN11</f>
        <v>5.7251655641457178E-2</v>
      </c>
      <c r="AQ14" t="s">
        <v>83</v>
      </c>
      <c r="AR14" s="48">
        <f>AR12-AR11</f>
        <v>6.4568206797719019E-2</v>
      </c>
      <c r="AU14" t="s">
        <v>83</v>
      </c>
      <c r="AV14" s="48">
        <f>AV12-AV11</f>
        <v>6.6499053094080995E-2</v>
      </c>
      <c r="AY14" t="s">
        <v>83</v>
      </c>
      <c r="AZ14" s="48">
        <f>AZ12-AZ11</f>
        <v>6.6877504883177563E-2</v>
      </c>
      <c r="BC14" t="s">
        <v>83</v>
      </c>
      <c r="BD14" s="48">
        <f>BD12-BD11</f>
        <v>6.6448961416061159E-2</v>
      </c>
    </row>
    <row r="15" spans="1:60" x14ac:dyDescent="0.25">
      <c r="A15" t="s">
        <v>95</v>
      </c>
      <c r="B15" s="24">
        <f>AVERAGE(B2:B14)</f>
        <v>0.65179096711252571</v>
      </c>
      <c r="C15" s="24">
        <f>AVERAGE(C2:C14)</f>
        <v>0.93314160974683191</v>
      </c>
      <c r="D15" s="24">
        <f>AVERAGE(D2:D14)</f>
        <v>142.10235293272882</v>
      </c>
      <c r="E15" s="24">
        <f>AVERAGE(E2:E14)</f>
        <v>1995.6153846153845</v>
      </c>
      <c r="F15" s="24">
        <f>AVERAGE(F2:F14)</f>
        <v>7187479391.3840008</v>
      </c>
      <c r="G15" t="s">
        <v>84</v>
      </c>
      <c r="H15" s="48">
        <f>H11-H13</f>
        <v>6.4003369440497448E-2</v>
      </c>
      <c r="K15" t="s">
        <v>84</v>
      </c>
      <c r="L15" s="48">
        <f>L11-L13</f>
        <v>6.7554525456963943E-2</v>
      </c>
      <c r="O15" t="s">
        <v>84</v>
      </c>
      <c r="P15" s="48">
        <f>P11-P13</f>
        <v>5.9149185343103983E-2</v>
      </c>
      <c r="S15" t="s">
        <v>84</v>
      </c>
      <c r="T15" s="48">
        <f>T11-T13</f>
        <v>6.9437913454611144E-2</v>
      </c>
      <c r="W15" t="s">
        <v>84</v>
      </c>
      <c r="X15" s="48">
        <f>X11-X13</f>
        <v>6.7316416844504068E-2</v>
      </c>
      <c r="AA15" t="s">
        <v>84</v>
      </c>
      <c r="AB15" s="48">
        <f>AB11-AB13</f>
        <v>6.3922969389970774E-2</v>
      </c>
      <c r="AE15" t="s">
        <v>84</v>
      </c>
      <c r="AF15" s="48">
        <f>AF11-AF13</f>
        <v>6.753039471013178E-2</v>
      </c>
      <c r="AI15" t="s">
        <v>84</v>
      </c>
      <c r="AJ15" s="48">
        <f>AJ11-AJ13</f>
        <v>6.6409535092277872E-2</v>
      </c>
      <c r="AM15" t="s">
        <v>84</v>
      </c>
      <c r="AN15" s="48">
        <f>AN11-AN13</f>
        <v>6.0729529236268731E-2</v>
      </c>
      <c r="AQ15" t="s">
        <v>84</v>
      </c>
      <c r="AR15" s="48">
        <f>AR11-AR13</f>
        <v>6.9026799034794473E-2</v>
      </c>
      <c r="AU15" t="s">
        <v>84</v>
      </c>
      <c r="AV15" s="48">
        <f>AV11-AV13</f>
        <v>7.1238196120848585E-2</v>
      </c>
      <c r="AY15" t="s">
        <v>84</v>
      </c>
      <c r="AZ15" s="48">
        <f>AZ11-AZ13</f>
        <v>7.1672711970657388E-2</v>
      </c>
      <c r="BC15" t="s">
        <v>84</v>
      </c>
      <c r="BD15" s="48">
        <f>BD11-BD13</f>
        <v>7.1180710298627159E-2</v>
      </c>
    </row>
    <row r="16" spans="1:60" x14ac:dyDescent="0.25">
      <c r="A16" t="s">
        <v>96</v>
      </c>
      <c r="B16" s="24">
        <f>STDEV(B2:B14)</f>
        <v>2.0918598966190003E-2</v>
      </c>
      <c r="C16" s="24">
        <f>STDEV(C2:C14)</f>
        <v>8.6662810684335536E-3</v>
      </c>
      <c r="D16" s="24">
        <f>STDEV(D2:D14)</f>
        <v>21.431919233884901</v>
      </c>
      <c r="E16" s="24">
        <f>STDEV(E2:E14)</f>
        <v>4.5741749991749252</v>
      </c>
      <c r="F16" s="24">
        <f>STDEV(F2:F14)</f>
        <v>11958511976.647848</v>
      </c>
      <c r="G16" t="s">
        <v>85</v>
      </c>
      <c r="H16" s="49">
        <f>AVERAGE(H14:H15)</f>
        <v>6.2077780317686293E-2</v>
      </c>
      <c r="K16" t="s">
        <v>85</v>
      </c>
      <c r="L16" s="49">
        <f>AVERAGE(L14:L15)</f>
        <v>6.5416397241393254E-2</v>
      </c>
      <c r="O16" t="s">
        <v>85</v>
      </c>
      <c r="P16" s="49">
        <f>AVERAGE(P14:P15)</f>
        <v>5.7497135031787383E-2</v>
      </c>
      <c r="S16" t="s">
        <v>85</v>
      </c>
      <c r="T16" s="49">
        <f>AVERAGE(T14:T15)</f>
        <v>6.7182841953556671E-2</v>
      </c>
      <c r="W16" t="s">
        <v>85</v>
      </c>
      <c r="X16" s="49">
        <f>AVERAGE(X14:X15)</f>
        <v>6.5192865566344793E-2</v>
      </c>
      <c r="AA16" t="s">
        <v>85</v>
      </c>
      <c r="AB16" s="49">
        <f>AVERAGE(AB14:AB15)</f>
        <v>6.2002071236066769E-2</v>
      </c>
      <c r="AE16" t="s">
        <v>85</v>
      </c>
      <c r="AF16" s="49">
        <f>AVERAGE(AF14:AF15)</f>
        <v>6.5393745898333744E-2</v>
      </c>
      <c r="AI16" t="s">
        <v>85</v>
      </c>
      <c r="AJ16" s="49">
        <f>AVERAGE(AJ14:AJ15)</f>
        <v>6.4341074713988256E-2</v>
      </c>
      <c r="AM16" t="s">
        <v>85</v>
      </c>
      <c r="AN16" s="49">
        <f>AVERAGE(AN14:AN15)</f>
        <v>5.8990592438862954E-2</v>
      </c>
      <c r="AQ16" t="s">
        <v>85</v>
      </c>
      <c r="AR16" s="49">
        <f>AVERAGE(AR14:AR15)</f>
        <v>6.6797502916256746E-2</v>
      </c>
      <c r="AU16" t="s">
        <v>85</v>
      </c>
      <c r="AV16" s="49">
        <f>AVERAGE(AV14:AV15)</f>
        <v>6.886862460746479E-2</v>
      </c>
      <c r="AY16" t="s">
        <v>85</v>
      </c>
      <c r="AZ16" s="49">
        <f>AVERAGE(AZ14:AZ15)</f>
        <v>6.9275108426917476E-2</v>
      </c>
      <c r="BC16" t="s">
        <v>85</v>
      </c>
      <c r="BD16" s="49">
        <f>AVERAGE(BD14:BD15)</f>
        <v>6.8814835857344159E-2</v>
      </c>
    </row>
    <row r="17" spans="1:56" x14ac:dyDescent="0.25">
      <c r="A17" t="s">
        <v>97</v>
      </c>
      <c r="B17" s="24">
        <f>MIN(B2:B14)</f>
        <v>0.63174630136972931</v>
      </c>
      <c r="C17" s="24">
        <f>MIN(C2:C14)</f>
        <v>0.91834158744520833</v>
      </c>
      <c r="D17" s="24">
        <f>MIN(D2:D14)</f>
        <v>112.4613568539572</v>
      </c>
      <c r="E17" s="24">
        <f>MIN(E2:E14)</f>
        <v>1988</v>
      </c>
      <c r="F17" s="24">
        <f>MIN(F2:F14)</f>
        <v>7284500.2019999996</v>
      </c>
      <c r="G17" t="s">
        <v>86</v>
      </c>
      <c r="H17">
        <f>TINV(0.3173,H5)</f>
        <v>1.0475913649820714</v>
      </c>
      <c r="K17" t="s">
        <v>86</v>
      </c>
      <c r="L17">
        <f>TINV(0.3173,L5)</f>
        <v>1.052586480618851</v>
      </c>
      <c r="O17" t="s">
        <v>86</v>
      </c>
      <c r="P17">
        <f>TINV(0.3173,P5)</f>
        <v>1.052586480618851</v>
      </c>
      <c r="S17" t="s">
        <v>86</v>
      </c>
      <c r="T17">
        <f>TINV(0.3173,T5)</f>
        <v>1.052586480618851</v>
      </c>
      <c r="W17" t="s">
        <v>86</v>
      </c>
      <c r="X17">
        <f>TINV(0.3173,X5)</f>
        <v>1.052586480618851</v>
      </c>
      <c r="AA17" t="s">
        <v>86</v>
      </c>
      <c r="AB17">
        <f>TINV(0.3173,AB5)</f>
        <v>1.052586480618851</v>
      </c>
      <c r="AE17" t="s">
        <v>86</v>
      </c>
      <c r="AF17">
        <f>TINV(0.3173,AF5)</f>
        <v>1.052586480618851</v>
      </c>
      <c r="AI17" t="s">
        <v>86</v>
      </c>
      <c r="AJ17">
        <f>TINV(0.3173,AJ5)</f>
        <v>1.052586480618851</v>
      </c>
      <c r="AM17" t="s">
        <v>86</v>
      </c>
      <c r="AN17">
        <f>TINV(0.3173,AN5)</f>
        <v>1.052586480618851</v>
      </c>
      <c r="AQ17" t="s">
        <v>86</v>
      </c>
      <c r="AR17">
        <f>TINV(0.3173,AR5)</f>
        <v>1.052586480618851</v>
      </c>
      <c r="AU17" t="s">
        <v>86</v>
      </c>
      <c r="AV17">
        <f>TINV(0.3173,AV5)</f>
        <v>1.052586480618851</v>
      </c>
      <c r="AY17" t="s">
        <v>86</v>
      </c>
      <c r="AZ17">
        <f>TINV(0.3173,AZ5)</f>
        <v>1.052586480618851</v>
      </c>
      <c r="BC17" t="s">
        <v>86</v>
      </c>
      <c r="BD17">
        <f>TINV(0.3173,BD5)</f>
        <v>1.052586480618851</v>
      </c>
    </row>
    <row r="18" spans="1:56" x14ac:dyDescent="0.25">
      <c r="A18" t="s">
        <v>98</v>
      </c>
      <c r="B18" s="24">
        <f>MAX(B2:B14)</f>
        <v>0.69863478397418899</v>
      </c>
      <c r="C18" s="24">
        <f>MAX(C2:C14)</f>
        <v>0.95020254819877625</v>
      </c>
      <c r="D18" s="24">
        <f>MAX(D2:D14)</f>
        <v>190.81348820652374</v>
      </c>
      <c r="E18" s="24">
        <f>MAX(E2:E14)</f>
        <v>2002</v>
      </c>
      <c r="F18" s="24">
        <f>MAX(F2:F14)</f>
        <v>32946120727</v>
      </c>
      <c r="G18" t="s">
        <v>87</v>
      </c>
      <c r="H18">
        <f>H17*G3</f>
        <v>5.522097950347106E-2</v>
      </c>
      <c r="K18" t="s">
        <v>87</v>
      </c>
      <c r="L18">
        <f>L17*K3</f>
        <v>6.0346082313369152E-2</v>
      </c>
      <c r="O18" t="s">
        <v>87</v>
      </c>
      <c r="P18">
        <f>P17*O3</f>
        <v>5.3235759811914599E-2</v>
      </c>
      <c r="S18" t="s">
        <v>87</v>
      </c>
      <c r="T18">
        <f>T17*S3</f>
        <v>5.8792063512888543E-2</v>
      </c>
      <c r="W18" t="s">
        <v>87</v>
      </c>
      <c r="X18">
        <f>X17*W3</f>
        <v>5.7075484427379232E-2</v>
      </c>
      <c r="AA18" t="s">
        <v>87</v>
      </c>
      <c r="AB18">
        <f>AB17*AA3</f>
        <v>5.433984706407026E-2</v>
      </c>
      <c r="AE18" t="s">
        <v>87</v>
      </c>
      <c r="AF18">
        <f>AF17*AE3</f>
        <v>5.7502656911723772E-2</v>
      </c>
      <c r="AI18" t="s">
        <v>87</v>
      </c>
      <c r="AJ18">
        <f>AJ17*AI3</f>
        <v>5.6684024787750399E-2</v>
      </c>
      <c r="AM18" t="s">
        <v>87</v>
      </c>
      <c r="AN18">
        <f>AN17*AM3</f>
        <v>5.2168346401601319E-2</v>
      </c>
      <c r="AQ18" t="s">
        <v>87</v>
      </c>
      <c r="AR18">
        <f>AR17*AQ3</f>
        <v>5.8871174937734173E-2</v>
      </c>
      <c r="AU18" t="s">
        <v>87</v>
      </c>
      <c r="AV18">
        <f>AV17*AU3</f>
        <v>6.0418190201240868E-2</v>
      </c>
      <c r="AY18" t="s">
        <v>87</v>
      </c>
      <c r="AZ18">
        <f>AZ17*AY3</f>
        <v>6.0075398160132749E-2</v>
      </c>
      <c r="BC18" t="s">
        <v>87</v>
      </c>
      <c r="BD18">
        <f>BD17*BC3</f>
        <v>5.9563947015482475E-2</v>
      </c>
    </row>
    <row r="19" spans="1:56" x14ac:dyDescent="0.25">
      <c r="A19" t="s">
        <v>99</v>
      </c>
      <c r="B19" s="24">
        <f>ABS(B18-B17)</f>
        <v>6.6888482604459676E-2</v>
      </c>
      <c r="C19" s="24">
        <f>ABS(C18-C17)</f>
        <v>3.1860960753567924E-2</v>
      </c>
      <c r="D19" s="24">
        <f>ABS(D18-D17)</f>
        <v>78.352131352566545</v>
      </c>
      <c r="E19" s="24">
        <f>ABS(E18-E17)</f>
        <v>14</v>
      </c>
      <c r="F19" s="24">
        <f>ABS(F18-F17)</f>
        <v>32938836226.798</v>
      </c>
      <c r="G19" t="s">
        <v>88</v>
      </c>
      <c r="H19">
        <f>G2+H18</f>
        <v>1.9723622969262753</v>
      </c>
      <c r="K19" t="s">
        <v>88</v>
      </c>
      <c r="L19">
        <f>K2+L18</f>
        <v>2.0646293525790731</v>
      </c>
      <c r="O19" t="s">
        <v>88</v>
      </c>
      <c r="P19">
        <f>O2+P18</f>
        <v>2.0642411355914683</v>
      </c>
      <c r="S19" t="s">
        <v>88</v>
      </c>
      <c r="T19">
        <f>S2+T18</f>
        <v>1.9602679117810804</v>
      </c>
      <c r="W19" t="s">
        <v>88</v>
      </c>
      <c r="X19">
        <f>W2+X18</f>
        <v>1.9592132131777786</v>
      </c>
      <c r="AA19" t="s">
        <v>88</v>
      </c>
      <c r="AB19">
        <f>AA2+AB18</f>
        <v>1.9582480112282121</v>
      </c>
      <c r="AE19" t="s">
        <v>88</v>
      </c>
      <c r="AF19">
        <f>AE2+AF18</f>
        <v>1.968006479000028</v>
      </c>
      <c r="AI19" t="s">
        <v>88</v>
      </c>
      <c r="AJ19">
        <f>AI2+AJ18</f>
        <v>1.9707145139508342</v>
      </c>
      <c r="AM19" t="s">
        <v>88</v>
      </c>
      <c r="AN19">
        <f>AM2+AN18</f>
        <v>1.9730713596281109</v>
      </c>
      <c r="AQ19" t="s">
        <v>88</v>
      </c>
      <c r="AR19">
        <f>AQ2+AR18</f>
        <v>1.9738567147230774</v>
      </c>
      <c r="AU19" t="s">
        <v>88</v>
      </c>
      <c r="AV19">
        <f>AU2+AV18</f>
        <v>1.9668001272585296</v>
      </c>
      <c r="AY19" t="s">
        <v>88</v>
      </c>
      <c r="AZ19">
        <f>AY2+AZ18</f>
        <v>1.9445538100417785</v>
      </c>
      <c r="BC19" t="s">
        <v>88</v>
      </c>
      <c r="BD19">
        <f>BC2+BD18</f>
        <v>1.9404562648244805</v>
      </c>
    </row>
    <row r="20" spans="1:56" x14ac:dyDescent="0.25">
      <c r="A20" t="s">
        <v>100</v>
      </c>
      <c r="B20" s="24">
        <f>COUNT(B2:B14)</f>
        <v>13</v>
      </c>
      <c r="G20" t="s">
        <v>89</v>
      </c>
      <c r="H20">
        <f>G2-H18</f>
        <v>1.8619203379193332</v>
      </c>
      <c r="K20" t="s">
        <v>89</v>
      </c>
      <c r="L20">
        <f>K2-L18</f>
        <v>1.9439371879523348</v>
      </c>
      <c r="O20" t="s">
        <v>89</v>
      </c>
      <c r="P20">
        <f>O2-P18</f>
        <v>1.957769615967639</v>
      </c>
      <c r="S20" t="s">
        <v>89</v>
      </c>
      <c r="T20">
        <f>S2-T18</f>
        <v>1.8426837847553035</v>
      </c>
      <c r="W20" t="s">
        <v>89</v>
      </c>
      <c r="X20">
        <f>W2-X18</f>
        <v>1.84506224432302</v>
      </c>
      <c r="AA20" t="s">
        <v>89</v>
      </c>
      <c r="AB20">
        <f>AA2-AB18</f>
        <v>1.8495683171000714</v>
      </c>
      <c r="AE20" t="s">
        <v>89</v>
      </c>
      <c r="AF20">
        <f>AE2-AF18</f>
        <v>1.8530011651765803</v>
      </c>
      <c r="AI20" t="s">
        <v>89</v>
      </c>
      <c r="AJ20">
        <f>AI2-AJ18</f>
        <v>1.8573464643753332</v>
      </c>
      <c r="AM20" t="s">
        <v>89</v>
      </c>
      <c r="AN20">
        <f>AM2-AN18</f>
        <v>1.8687346668249081</v>
      </c>
      <c r="AQ20" t="s">
        <v>89</v>
      </c>
      <c r="AR20">
        <f>AQ2-AR18</f>
        <v>1.8561143648476091</v>
      </c>
      <c r="AU20" t="s">
        <v>89</v>
      </c>
      <c r="AV20">
        <f>AU2-AV18</f>
        <v>1.8459637468560479</v>
      </c>
      <c r="AY20" t="s">
        <v>89</v>
      </c>
      <c r="AZ20">
        <f>AY2-AZ18</f>
        <v>1.824403013721513</v>
      </c>
      <c r="BC20" t="s">
        <v>89</v>
      </c>
      <c r="BD20">
        <f>BC2-BD18</f>
        <v>1.8213283707935155</v>
      </c>
    </row>
    <row r="21" spans="1:56" x14ac:dyDescent="0.25">
      <c r="G21" t="s">
        <v>80</v>
      </c>
      <c r="H21" s="48">
        <f>LN(G2)</f>
        <v>0.65083517935523449</v>
      </c>
      <c r="K21" t="s">
        <v>80</v>
      </c>
      <c r="L21" s="48">
        <f>LN(K2)</f>
        <v>0.69528652566130134</v>
      </c>
      <c r="O21" t="s">
        <v>80</v>
      </c>
      <c r="P21" s="48">
        <f>LN(O2)</f>
        <v>0.69863478397418899</v>
      </c>
      <c r="S21" t="s">
        <v>80</v>
      </c>
      <c r="T21" s="48">
        <f>LN(S2)</f>
        <v>0.6426303468951492</v>
      </c>
      <c r="W21" t="s">
        <v>80</v>
      </c>
      <c r="X21" s="48">
        <f>LN(W2)</f>
        <v>0.64297837409375169</v>
      </c>
      <c r="AA21" t="s">
        <v>80</v>
      </c>
      <c r="AB21" s="48">
        <f>LN(AA2)</f>
        <v>0.64390870209885143</v>
      </c>
      <c r="AE21" t="s">
        <v>80</v>
      </c>
      <c r="AF21" s="48">
        <f>LN(AE2)</f>
        <v>0.6473669884724601</v>
      </c>
      <c r="AI21" t="s">
        <v>80</v>
      </c>
      <c r="AJ21" s="48">
        <f>LN(AI2)</f>
        <v>0.6492112224561789</v>
      </c>
      <c r="AM21" t="s">
        <v>80</v>
      </c>
      <c r="AN21" s="48">
        <f>LN(AM2)</f>
        <v>0.65279539486299953</v>
      </c>
      <c r="AQ21" t="s">
        <v>80</v>
      </c>
      <c r="AR21" s="48">
        <f>LN(AQ2)</f>
        <v>0.64971007157816973</v>
      </c>
      <c r="AU21" t="s">
        <v>80</v>
      </c>
      <c r="AV21" s="48">
        <f>LN(AU2)</f>
        <v>0.64520717186099574</v>
      </c>
      <c r="AY21" t="s">
        <v>80</v>
      </c>
      <c r="AZ21" s="48">
        <f>LN(AY2)</f>
        <v>0.63365107803812926</v>
      </c>
      <c r="BC21" t="s">
        <v>80</v>
      </c>
      <c r="BD21" s="48">
        <f>LN(BC2)</f>
        <v>0.63174630136972931</v>
      </c>
    </row>
    <row r="22" spans="1:56" x14ac:dyDescent="0.25">
      <c r="G22" t="s">
        <v>90</v>
      </c>
      <c r="H22" s="48">
        <f>LN(H19)</f>
        <v>0.67923195985673956</v>
      </c>
      <c r="K22" t="s">
        <v>90</v>
      </c>
      <c r="L22" s="48">
        <f>LN(L19)</f>
        <v>0.72495072002621064</v>
      </c>
      <c r="O22" t="s">
        <v>90</v>
      </c>
      <c r="P22" s="48">
        <f>LN(P19)</f>
        <v>0.72476267005474215</v>
      </c>
      <c r="S22" t="s">
        <v>90</v>
      </c>
      <c r="T22" s="48">
        <f>LN(T19)</f>
        <v>0.67308115358546694</v>
      </c>
      <c r="W22" t="s">
        <v>90</v>
      </c>
      <c r="X22" s="48">
        <f>LN(X19)</f>
        <v>0.6725429708030356</v>
      </c>
      <c r="AA22" t="s">
        <v>90</v>
      </c>
      <c r="AB22" s="48">
        <f>LN(AB19)</f>
        <v>0.6720502016784381</v>
      </c>
      <c r="AE22" t="s">
        <v>90</v>
      </c>
      <c r="AF22" s="48">
        <f>LN(AF19)</f>
        <v>0.6770210907994535</v>
      </c>
      <c r="AI22" t="s">
        <v>90</v>
      </c>
      <c r="AJ22" s="48">
        <f>LN(AJ19)</f>
        <v>0.67839617442805333</v>
      </c>
      <c r="AM22" t="s">
        <v>90</v>
      </c>
      <c r="AN22" s="48">
        <f>LN(AN19)</f>
        <v>0.67959139446960726</v>
      </c>
      <c r="AQ22" t="s">
        <v>90</v>
      </c>
      <c r="AR22" s="48">
        <f>LN(AR19)</f>
        <v>0.67998935211694056</v>
      </c>
      <c r="AU22" t="s">
        <v>90</v>
      </c>
      <c r="AV22" s="48">
        <f>LN(AV19)</f>
        <v>0.67640792125898541</v>
      </c>
      <c r="AY22" t="s">
        <v>90</v>
      </c>
      <c r="AZ22" s="48">
        <f>LN(AZ19)</f>
        <v>0.66503254717589233</v>
      </c>
      <c r="BC22" t="s">
        <v>90</v>
      </c>
      <c r="BD22" s="48">
        <f>LN(BD19)</f>
        <v>0.66292313347671794</v>
      </c>
    </row>
    <row r="23" spans="1:56" x14ac:dyDescent="0.25">
      <c r="G23" t="s">
        <v>91</v>
      </c>
      <c r="H23" s="48">
        <f>LN(H20)</f>
        <v>0.62160839486732988</v>
      </c>
      <c r="K23" t="s">
        <v>91</v>
      </c>
      <c r="L23" s="48">
        <f>LN(L20)</f>
        <v>0.66471539479213704</v>
      </c>
      <c r="O23" t="s">
        <v>91</v>
      </c>
      <c r="P23" s="48">
        <f>LN(P20)</f>
        <v>0.67180587424761617</v>
      </c>
      <c r="S23" t="s">
        <v>91</v>
      </c>
      <c r="T23" s="48">
        <f>LN(T20)</f>
        <v>0.61122308759960631</v>
      </c>
      <c r="W23" t="s">
        <v>91</v>
      </c>
      <c r="X23" s="48">
        <f>LN(X20)</f>
        <v>0.61251301368386324</v>
      </c>
      <c r="AA23" t="s">
        <v>91</v>
      </c>
      <c r="AB23" s="48">
        <f>LN(AB20)</f>
        <v>0.61495226975365846</v>
      </c>
      <c r="AE23" t="s">
        <v>91</v>
      </c>
      <c r="AF23" s="48">
        <f>LN(AF20)</f>
        <v>0.61680657610851897</v>
      </c>
      <c r="AI23" t="s">
        <v>91</v>
      </c>
      <c r="AJ23" s="48">
        <f>LN(AJ20)</f>
        <v>0.6191488370604239</v>
      </c>
      <c r="AM23" t="s">
        <v>91</v>
      </c>
      <c r="AN23" s="48">
        <f>LN(AN20)</f>
        <v>0.62526155307967046</v>
      </c>
      <c r="AQ23" t="s">
        <v>91</v>
      </c>
      <c r="AR23" s="48">
        <f>LN(AR20)</f>
        <v>0.61848525145680544</v>
      </c>
      <c r="AU23" t="s">
        <v>91</v>
      </c>
      <c r="AV23" s="48">
        <f>LN(AV20)</f>
        <v>0.61300149713161378</v>
      </c>
      <c r="AY23" t="s">
        <v>91</v>
      </c>
      <c r="AZ23" s="48">
        <f>LN(AZ20)</f>
        <v>0.60125281775138717</v>
      </c>
      <c r="BC23" t="s">
        <v>91</v>
      </c>
      <c r="BD23" s="48">
        <f>LN(BD20)</f>
        <v>0.59956610892253603</v>
      </c>
    </row>
    <row r="24" spans="1:56" x14ac:dyDescent="0.25">
      <c r="G24" t="s">
        <v>92</v>
      </c>
      <c r="H24" s="48">
        <f>H22-H21</f>
        <v>2.839678050150507E-2</v>
      </c>
      <c r="K24" t="s">
        <v>92</v>
      </c>
      <c r="L24" s="48">
        <f>L22-L21</f>
        <v>2.9664194364909302E-2</v>
      </c>
      <c r="O24" t="s">
        <v>92</v>
      </c>
      <c r="P24" s="48">
        <f>P22-P21</f>
        <v>2.6127886080553164E-2</v>
      </c>
      <c r="S24" t="s">
        <v>92</v>
      </c>
      <c r="T24" s="48">
        <f>T22-T21</f>
        <v>3.0450806690317744E-2</v>
      </c>
      <c r="W24" t="s">
        <v>92</v>
      </c>
      <c r="X24" s="48">
        <f>X22-X21</f>
        <v>2.9564596709283908E-2</v>
      </c>
      <c r="AA24" t="s">
        <v>92</v>
      </c>
      <c r="AB24" s="48">
        <f>AB22-AB21</f>
        <v>2.8141499579586671E-2</v>
      </c>
      <c r="AE24" t="s">
        <v>92</v>
      </c>
      <c r="AF24" s="48">
        <f>AF22-AF21</f>
        <v>2.9654102326993392E-2</v>
      </c>
      <c r="AI24" t="s">
        <v>92</v>
      </c>
      <c r="AJ24" s="48">
        <f>AJ22-AJ21</f>
        <v>2.9184951971874429E-2</v>
      </c>
      <c r="AM24" t="s">
        <v>92</v>
      </c>
      <c r="AN24" s="48">
        <f>AN22-AN21</f>
        <v>2.6795999606607723E-2</v>
      </c>
      <c r="AQ24" t="s">
        <v>92</v>
      </c>
      <c r="AR24" s="48">
        <f>AR22-AR21</f>
        <v>3.0279280538770825E-2</v>
      </c>
      <c r="AU24" t="s">
        <v>92</v>
      </c>
      <c r="AV24" s="48">
        <f>AV22-AV21</f>
        <v>3.1200749397989669E-2</v>
      </c>
      <c r="AY24" t="s">
        <v>92</v>
      </c>
      <c r="AZ24" s="48">
        <f>AZ22-AZ21</f>
        <v>3.1381469137763074E-2</v>
      </c>
      <c r="BC24" t="s">
        <v>92</v>
      </c>
      <c r="BD24" s="48">
        <f>BD22-BD21</f>
        <v>3.1176832106988628E-2</v>
      </c>
    </row>
    <row r="25" spans="1:56" x14ac:dyDescent="0.25">
      <c r="G25" t="s">
        <v>93</v>
      </c>
      <c r="H25" s="48">
        <f>H21-H23</f>
        <v>2.9226784487904611E-2</v>
      </c>
      <c r="K25" t="s">
        <v>93</v>
      </c>
      <c r="L25" s="48">
        <f>L21-L23</f>
        <v>3.0571130869164298E-2</v>
      </c>
      <c r="O25" t="s">
        <v>93</v>
      </c>
      <c r="P25" s="48">
        <f>P21-P23</f>
        <v>2.6828909726572814E-2</v>
      </c>
      <c r="S25" t="s">
        <v>93</v>
      </c>
      <c r="T25" s="48">
        <f>T21-T23</f>
        <v>3.1407259295542889E-2</v>
      </c>
      <c r="W25" t="s">
        <v>93</v>
      </c>
      <c r="X25" s="48">
        <f>X21-X23</f>
        <v>3.0465360409888453E-2</v>
      </c>
      <c r="AA25" t="s">
        <v>93</v>
      </c>
      <c r="AB25" s="48">
        <f>AB21-AB23</f>
        <v>2.8956432345192962E-2</v>
      </c>
      <c r="AE25" t="s">
        <v>93</v>
      </c>
      <c r="AF25" s="48">
        <f>AF21-AF23</f>
        <v>3.0560412363941136E-2</v>
      </c>
      <c r="AI25" t="s">
        <v>93</v>
      </c>
      <c r="AJ25" s="48">
        <f>AJ21-AJ23</f>
        <v>3.0062385395755009E-2</v>
      </c>
      <c r="AM25" t="s">
        <v>93</v>
      </c>
      <c r="AN25" s="48">
        <f>AN21-AN23</f>
        <v>2.7533841783329072E-2</v>
      </c>
      <c r="AQ25" t="s">
        <v>93</v>
      </c>
      <c r="AR25" s="48">
        <f>AR21-AR23</f>
        <v>3.1224820121364294E-2</v>
      </c>
      <c r="AU25" t="s">
        <v>93</v>
      </c>
      <c r="AV25" s="48">
        <f>AV21-AV23</f>
        <v>3.2205674729381961E-2</v>
      </c>
      <c r="AY25" t="s">
        <v>93</v>
      </c>
      <c r="AZ25" s="48">
        <f>AZ21-AZ23</f>
        <v>3.2398260286742087E-2</v>
      </c>
      <c r="BC25" t="s">
        <v>93</v>
      </c>
      <c r="BD25" s="48">
        <f>BD21-BD23</f>
        <v>3.2180192447193279E-2</v>
      </c>
    </row>
    <row r="26" spans="1:56" x14ac:dyDescent="0.25">
      <c r="G26" t="s">
        <v>94</v>
      </c>
      <c r="H26" s="49">
        <f>AVERAGE(H24:H25)</f>
        <v>2.8811782494704841E-2</v>
      </c>
      <c r="K26" t="s">
        <v>94</v>
      </c>
      <c r="L26" s="49">
        <f>AVERAGE(L24:L25)</f>
        <v>3.01176626170368E-2</v>
      </c>
      <c r="O26" t="s">
        <v>94</v>
      </c>
      <c r="P26" s="49">
        <f>AVERAGE(P24:P25)</f>
        <v>2.6478397903562989E-2</v>
      </c>
      <c r="S26" t="s">
        <v>94</v>
      </c>
      <c r="T26" s="49">
        <f>AVERAGE(T24:T25)</f>
        <v>3.0929032992930316E-2</v>
      </c>
      <c r="W26" t="s">
        <v>94</v>
      </c>
      <c r="X26" s="49">
        <f>AVERAGE(X24:X25)</f>
        <v>3.0014978559586181E-2</v>
      </c>
      <c r="AA26" t="s">
        <v>94</v>
      </c>
      <c r="AB26" s="49">
        <f>AVERAGE(AB24:AB25)</f>
        <v>2.8548965962389816E-2</v>
      </c>
      <c r="AE26" t="s">
        <v>94</v>
      </c>
      <c r="AF26" s="49">
        <f>AVERAGE(AF24:AF25)</f>
        <v>3.0107257345467264E-2</v>
      </c>
      <c r="AI26" t="s">
        <v>94</v>
      </c>
      <c r="AJ26" s="49">
        <f>AVERAGE(AJ24:AJ25)</f>
        <v>2.9623668683814719E-2</v>
      </c>
      <c r="AM26" t="s">
        <v>94</v>
      </c>
      <c r="AN26" s="49">
        <f>AVERAGE(AN24:AN25)</f>
        <v>2.7164920694968397E-2</v>
      </c>
      <c r="AQ26" t="s">
        <v>94</v>
      </c>
      <c r="AR26" s="49">
        <f>AVERAGE(AR24:AR25)</f>
        <v>3.075205033006756E-2</v>
      </c>
      <c r="AU26" t="s">
        <v>94</v>
      </c>
      <c r="AV26" s="49">
        <f>AVERAGE(AV24:AV25)</f>
        <v>3.1703212063685815E-2</v>
      </c>
      <c r="AY26" t="s">
        <v>94</v>
      </c>
      <c r="AZ26" s="49">
        <f>AVERAGE(AZ24:AZ25)</f>
        <v>3.188986471225258E-2</v>
      </c>
      <c r="BC26" t="s">
        <v>94</v>
      </c>
      <c r="BD26" s="49">
        <f>AVERAGE(BD24:BD25)</f>
        <v>3.1678512277090953E-2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.42578125" defaultRowHeight="15" x14ac:dyDescent="0.25"/>
  <sheetData>
    <row r="1" spans="1:60" ht="55.5" thickTop="1" thickBot="1" x14ac:dyDescent="0.3">
      <c r="B1" s="24" t="s">
        <v>73</v>
      </c>
      <c r="C1" s="24" t="s">
        <v>74</v>
      </c>
      <c r="D1" s="24" t="s">
        <v>75</v>
      </c>
      <c r="E1" s="50" t="s">
        <v>72</v>
      </c>
      <c r="F1" s="50" t="s">
        <v>60</v>
      </c>
      <c r="G1" s="43">
        <f>LN(G2)</f>
        <v>0.65083517935523449</v>
      </c>
      <c r="H1" s="44">
        <f>G4</f>
        <v>0.93269971814682584</v>
      </c>
      <c r="I1" s="40" t="s">
        <v>72</v>
      </c>
      <c r="J1" s="40" t="s">
        <v>60</v>
      </c>
      <c r="K1" s="45">
        <f>LN(K2)</f>
        <v>0.69528652566130134</v>
      </c>
      <c r="L1" s="46">
        <f>K4</f>
        <v>0.93633699377801061</v>
      </c>
      <c r="M1" s="40" t="s">
        <v>72</v>
      </c>
      <c r="N1" s="40" t="s">
        <v>60</v>
      </c>
      <c r="O1" s="45">
        <f>LN(O2)</f>
        <v>0.69863478397418899</v>
      </c>
      <c r="P1" s="46">
        <f>O4</f>
        <v>0.95020254819877625</v>
      </c>
      <c r="Q1" s="40" t="s">
        <v>72</v>
      </c>
      <c r="R1" s="40" t="s">
        <v>60</v>
      </c>
      <c r="S1" s="45">
        <f>LN(S2)</f>
        <v>0.6426303468951492</v>
      </c>
      <c r="T1" s="46">
        <f>S4</f>
        <v>0.92976214636380228</v>
      </c>
      <c r="U1" s="40" t="s">
        <v>72</v>
      </c>
      <c r="V1" s="40" t="s">
        <v>60</v>
      </c>
      <c r="W1" s="45">
        <f>LN(W2)</f>
        <v>0.64297837409375169</v>
      </c>
      <c r="X1" s="46">
        <f>W4</f>
        <v>0.93360233110096402</v>
      </c>
      <c r="Y1" s="40" t="s">
        <v>72</v>
      </c>
      <c r="Z1" s="40" t="s">
        <v>60</v>
      </c>
      <c r="AA1" s="45">
        <f>LN(AA2)</f>
        <v>0.64390870209885143</v>
      </c>
      <c r="AB1" s="46">
        <f>AA4</f>
        <v>0.93960277955424687</v>
      </c>
      <c r="AC1" s="40" t="s">
        <v>72</v>
      </c>
      <c r="AD1" s="40" t="s">
        <v>60</v>
      </c>
      <c r="AE1" s="45">
        <f>LN(AE2)</f>
        <v>0.6473669884724601</v>
      </c>
      <c r="AF1" s="46">
        <f>AE4</f>
        <v>0.93352117671179613</v>
      </c>
      <c r="AG1" s="40" t="s">
        <v>72</v>
      </c>
      <c r="AH1" s="40" t="s">
        <v>60</v>
      </c>
      <c r="AI1" s="45">
        <f>LN(AI2)</f>
        <v>0.6492112224561789</v>
      </c>
      <c r="AJ1" s="46">
        <f>AI4</f>
        <v>0.93562245896874119</v>
      </c>
      <c r="AK1" s="40" t="s">
        <v>72</v>
      </c>
      <c r="AL1" s="40" t="s">
        <v>60</v>
      </c>
      <c r="AM1" s="45">
        <f>LN(AM2)</f>
        <v>0.65279539486299953</v>
      </c>
      <c r="AN1" s="46">
        <f>AM4</f>
        <v>0.94549888069577859</v>
      </c>
      <c r="AO1" s="40" t="s">
        <v>72</v>
      </c>
      <c r="AP1" s="40" t="s">
        <v>60</v>
      </c>
      <c r="AQ1" s="45">
        <f>LN(AQ2)</f>
        <v>0.64971007157816973</v>
      </c>
      <c r="AR1" s="46">
        <f>AQ4</f>
        <v>0.93100721444359169</v>
      </c>
      <c r="AS1" s="40" t="s">
        <v>72</v>
      </c>
      <c r="AT1" s="40" t="s">
        <v>60</v>
      </c>
      <c r="AU1" s="45">
        <f>LN(AU2)</f>
        <v>0.64520717186099574</v>
      </c>
      <c r="AV1" s="46">
        <f>AU4</f>
        <v>0.92665984546187075</v>
      </c>
      <c r="AW1" s="40" t="s">
        <v>72</v>
      </c>
      <c r="AX1" s="40" t="s">
        <v>60</v>
      </c>
      <c r="AY1" s="45">
        <f>LN(AY2)</f>
        <v>0.63365107803812926</v>
      </c>
      <c r="AZ1" s="46">
        <f>AY4</f>
        <v>0.92495879959945282</v>
      </c>
      <c r="BA1" s="40" t="s">
        <v>72</v>
      </c>
      <c r="BB1" s="40" t="s">
        <v>60</v>
      </c>
      <c r="BC1" s="45">
        <f>LN(BC2)</f>
        <v>0.63174630136972931</v>
      </c>
      <c r="BD1" s="46">
        <f>BC4</f>
        <v>0.92572416438657668</v>
      </c>
      <c r="BE1" s="40" t="s">
        <v>72</v>
      </c>
      <c r="BF1" s="40" t="s">
        <v>60</v>
      </c>
      <c r="BG1" s="45">
        <f>LN(BG2)</f>
        <v>0.64015561110092822</v>
      </c>
      <c r="BH1" s="46">
        <f>BG4</f>
        <v>0.91834158744520833</v>
      </c>
    </row>
    <row r="2" spans="1:60" ht="15.75" thickTop="1" x14ac:dyDescent="0.25">
      <c r="B2">
        <v>0.69528652566130134</v>
      </c>
      <c r="C2" s="47">
        <v>0.93633699377801061</v>
      </c>
      <c r="D2">
        <v>147.07709380123438</v>
      </c>
      <c r="E2" s="40">
        <v>1988</v>
      </c>
      <c r="F2" s="41">
        <v>7284500.2019999996</v>
      </c>
      <c r="G2">
        <f t="array" ref="G2:H6">LOGEST(F2:F14,E2:E14,TRUE, TRUE)</f>
        <v>1.9171413174228042</v>
      </c>
      <c r="H2">
        <v>0</v>
      </c>
      <c r="I2" s="40">
        <v>1989</v>
      </c>
      <c r="J2" s="41">
        <v>19701271.449999999</v>
      </c>
      <c r="K2">
        <f t="array" ref="K2:L6">LOGEST(J2:J13,I2:I13,TRUE, TRUE)</f>
        <v>2.0042832702657041</v>
      </c>
      <c r="L2">
        <v>0</v>
      </c>
      <c r="M2" s="40">
        <v>1988</v>
      </c>
      <c r="N2" s="41">
        <v>7284500.2019999996</v>
      </c>
      <c r="O2">
        <f t="array" ref="O2:P6">LOGEST(N2:N13,M2:M13,TRUE, TRUE)</f>
        <v>2.0110053757795536</v>
      </c>
      <c r="P2">
        <v>0</v>
      </c>
      <c r="Q2" s="40">
        <v>1988</v>
      </c>
      <c r="R2" s="41">
        <v>7284500.2019999996</v>
      </c>
      <c r="S2">
        <f t="array" ref="S2:T6">LOGEST(R2:R13,Q2:Q13,TRUE, TRUE)</f>
        <v>1.9014758482681919</v>
      </c>
      <c r="T2">
        <v>0</v>
      </c>
      <c r="U2" s="40">
        <v>1988</v>
      </c>
      <c r="V2" s="41">
        <v>7284500.2019999996</v>
      </c>
      <c r="W2">
        <f t="array" ref="W2:X6">LOGEST(V2:V13,U2:U13,TRUE, TRUE)</f>
        <v>1.9021377287503993</v>
      </c>
      <c r="X2">
        <v>0</v>
      </c>
      <c r="Y2" s="40">
        <v>1988</v>
      </c>
      <c r="Z2" s="41">
        <v>7284500.2019999996</v>
      </c>
      <c r="AA2">
        <f t="array" ref="AA2:AB6">LOGEST(Z2:Z13,Y2:Y13,TRUE, TRUE)</f>
        <v>1.9039081641641418</v>
      </c>
      <c r="AB2">
        <v>0</v>
      </c>
      <c r="AC2" s="40">
        <v>1988</v>
      </c>
      <c r="AD2" s="41">
        <v>7284500.2019999996</v>
      </c>
      <c r="AE2">
        <f t="array" ref="AE2:AF6">LOGEST(AD2:AD13,AC2:AC13,TRUE, TRUE)</f>
        <v>1.9105038220883042</v>
      </c>
      <c r="AF2">
        <v>0</v>
      </c>
      <c r="AG2" s="40">
        <v>1988</v>
      </c>
      <c r="AH2" s="41">
        <v>7284500.2019999996</v>
      </c>
      <c r="AI2">
        <f t="array" ref="AI2:AJ6">LOGEST(AH2:AH13,AG2:AG13,TRUE, TRUE)</f>
        <v>1.9140304891630837</v>
      </c>
      <c r="AJ2">
        <v>0</v>
      </c>
      <c r="AK2" s="40">
        <v>1988</v>
      </c>
      <c r="AL2" s="41">
        <v>7284500.2019999996</v>
      </c>
      <c r="AM2">
        <f t="array" ref="AM2:AN6">LOGEST(AL2:AL13,AK2:AK13,TRUE, TRUE)</f>
        <v>1.9209030132265095</v>
      </c>
      <c r="AN2">
        <v>0</v>
      </c>
      <c r="AO2" s="40">
        <v>1988</v>
      </c>
      <c r="AP2" s="41">
        <v>7284500.2019999996</v>
      </c>
      <c r="AQ2">
        <f t="array" ref="AQ2:AR6">LOGEST(AP2:AP13,AO2:AO13,TRUE, TRUE)</f>
        <v>1.9149855397853432</v>
      </c>
      <c r="AR2">
        <v>0</v>
      </c>
      <c r="AS2" s="40">
        <v>1988</v>
      </c>
      <c r="AT2" s="41">
        <v>7284500.2019999996</v>
      </c>
      <c r="AU2">
        <f t="array" ref="AU2:AV6">LOGEST(AT2:AT13,AS2:AS13,TRUE, TRUE)</f>
        <v>1.9063819370572888</v>
      </c>
      <c r="AV2">
        <v>0</v>
      </c>
      <c r="AW2" s="40">
        <v>1988</v>
      </c>
      <c r="AX2" s="41">
        <v>7284500.2019999996</v>
      </c>
      <c r="AY2">
        <f t="array" ref="AY2:AZ6">LOGEST(AX2:AX13,AW2:AW13,TRUE, TRUE)</f>
        <v>1.8844784118816458</v>
      </c>
      <c r="AZ2">
        <v>0</v>
      </c>
      <c r="BA2" s="40">
        <v>1988</v>
      </c>
      <c r="BB2" s="41">
        <v>7284500.2019999996</v>
      </c>
      <c r="BC2">
        <f t="array" ref="BC2:BD6">LOGEST(BB2:BB13,BA2:BA13,TRUE, TRUE)</f>
        <v>1.880892317808998</v>
      </c>
      <c r="BD2">
        <v>0</v>
      </c>
      <c r="BE2" s="40">
        <v>1988</v>
      </c>
      <c r="BF2" s="41">
        <v>7284500.2019999996</v>
      </c>
      <c r="BG2">
        <f t="array" ref="BG2:BH6">LOGEST(BF2:BF13,BE2:BE13,TRUE, TRUE)</f>
        <v>1.896776015745127</v>
      </c>
      <c r="BH2">
        <v>0</v>
      </c>
    </row>
    <row r="3" spans="1:60" x14ac:dyDescent="0.25">
      <c r="B3">
        <v>0.69863478397418899</v>
      </c>
      <c r="C3" s="47">
        <v>0.95020254819877625</v>
      </c>
      <c r="D3">
        <v>190.81348820652374</v>
      </c>
      <c r="E3" s="40">
        <v>1989</v>
      </c>
      <c r="F3" s="41">
        <v>19701271.449999999</v>
      </c>
      <c r="G3">
        <v>5.2712327868811824E-2</v>
      </c>
      <c r="H3">
        <v>105.19378752911462</v>
      </c>
      <c r="I3" s="40">
        <v>1992</v>
      </c>
      <c r="J3" s="41">
        <v>21725475.710000001</v>
      </c>
      <c r="K3">
        <v>5.7331234463404532E-2</v>
      </c>
      <c r="L3">
        <v>114.44770206566284</v>
      </c>
      <c r="M3" s="40">
        <v>1992</v>
      </c>
      <c r="N3" s="41">
        <v>21725475.710000001</v>
      </c>
      <c r="O3">
        <v>5.0576138675670151E-2</v>
      </c>
      <c r="P3">
        <v>100.95861716232228</v>
      </c>
      <c r="Q3" s="40">
        <v>1989</v>
      </c>
      <c r="R3" s="41">
        <v>19701271.449999999</v>
      </c>
      <c r="S3">
        <v>5.5854853349743494E-2</v>
      </c>
      <c r="T3">
        <v>111.48190896501264</v>
      </c>
      <c r="U3" s="40">
        <v>1989</v>
      </c>
      <c r="V3" s="41">
        <v>19701271.449999999</v>
      </c>
      <c r="W3">
        <v>5.4224033348616293E-2</v>
      </c>
      <c r="X3">
        <v>108.22240906153584</v>
      </c>
      <c r="Y3" s="40">
        <v>1989</v>
      </c>
      <c r="Z3" s="41">
        <v>19701271.449999999</v>
      </c>
      <c r="AA3">
        <v>5.1625066504865272E-2</v>
      </c>
      <c r="AB3">
        <v>103.03099404370808</v>
      </c>
      <c r="AC3" s="40">
        <v>1989</v>
      </c>
      <c r="AD3" s="41">
        <v>19701271.449999999</v>
      </c>
      <c r="AE3">
        <v>5.4629864595938972E-2</v>
      </c>
      <c r="AF3">
        <v>109.02783540748209</v>
      </c>
      <c r="AG3" s="40">
        <v>1989</v>
      </c>
      <c r="AH3" s="41">
        <v>19701271.449999999</v>
      </c>
      <c r="AI3">
        <v>5.3852130757392931E-2</v>
      </c>
      <c r="AJ3">
        <v>107.4711841195782</v>
      </c>
      <c r="AK3" s="40">
        <v>1989</v>
      </c>
      <c r="AL3" s="41">
        <v>19701271.449999999</v>
      </c>
      <c r="AM3">
        <v>4.9562052488960145E-2</v>
      </c>
      <c r="AN3">
        <v>98.905465568013554</v>
      </c>
      <c r="AO3" s="40">
        <v>1989</v>
      </c>
      <c r="AP3" s="41">
        <v>19701271.449999999</v>
      </c>
      <c r="AQ3">
        <v>5.593001242341801E-2</v>
      </c>
      <c r="AR3">
        <v>111.60396499069557</v>
      </c>
      <c r="AS3" s="40">
        <v>1989</v>
      </c>
      <c r="AT3" s="41">
        <v>19701271.449999999</v>
      </c>
      <c r="AU3">
        <v>5.7399739891888964E-2</v>
      </c>
      <c r="AV3">
        <v>114.52710701382399</v>
      </c>
      <c r="AW3" s="40">
        <v>1989</v>
      </c>
      <c r="AX3" s="41">
        <v>19701271.449999999</v>
      </c>
      <c r="AY3">
        <v>5.7074073500176827E-2</v>
      </c>
      <c r="AZ3">
        <v>113.87255080403686</v>
      </c>
      <c r="BA3" s="40">
        <v>1989</v>
      </c>
      <c r="BB3" s="41">
        <v>19701271.449999999</v>
      </c>
      <c r="BC3">
        <v>5.6588174095170619E-2</v>
      </c>
      <c r="BD3">
        <v>112.90309827876636</v>
      </c>
      <c r="BE3" s="40">
        <v>1989</v>
      </c>
      <c r="BF3" s="41">
        <v>19701271.449999999</v>
      </c>
      <c r="BG3">
        <v>6.0364818202484086E-2</v>
      </c>
      <c r="BH3">
        <v>120.43310357494882</v>
      </c>
    </row>
    <row r="4" spans="1:60" ht="15.75" thickBot="1" x14ac:dyDescent="0.3">
      <c r="B4">
        <v>0.6426303468951492</v>
      </c>
      <c r="C4" s="47">
        <v>0.92976214636380228</v>
      </c>
      <c r="D4">
        <v>132.37337108556534</v>
      </c>
      <c r="E4" s="40">
        <v>1992</v>
      </c>
      <c r="F4" s="41">
        <v>21725475.710000001</v>
      </c>
      <c r="G4">
        <v>0.93269971814682584</v>
      </c>
      <c r="H4">
        <v>0.83524828913395177</v>
      </c>
      <c r="I4" s="40">
        <v>1993</v>
      </c>
      <c r="J4" s="41">
        <v>34811248.700000003</v>
      </c>
      <c r="K4">
        <v>0.93633699377801061</v>
      </c>
      <c r="L4">
        <v>0.78660877270068186</v>
      </c>
      <c r="M4" s="40">
        <v>1993</v>
      </c>
      <c r="N4" s="41">
        <v>34811248.700000003</v>
      </c>
      <c r="O4">
        <v>0.95020254819877625</v>
      </c>
      <c r="P4">
        <v>0.72178133481018503</v>
      </c>
      <c r="Q4" s="40">
        <v>1993</v>
      </c>
      <c r="R4" s="41">
        <v>34811248.700000003</v>
      </c>
      <c r="S4">
        <v>0.92976214636380228</v>
      </c>
      <c r="T4">
        <v>0.85972335081586981</v>
      </c>
      <c r="U4" s="40">
        <v>1992</v>
      </c>
      <c r="V4" s="41">
        <v>21725475.710000001</v>
      </c>
      <c r="W4">
        <v>0.93360233110096402</v>
      </c>
      <c r="X4">
        <v>0.84642772370802444</v>
      </c>
      <c r="Y4" s="40">
        <v>1992</v>
      </c>
      <c r="Z4" s="41">
        <v>21725475.710000001</v>
      </c>
      <c r="AA4">
        <v>0.93960277955424687</v>
      </c>
      <c r="AB4">
        <v>0.81340203146880885</v>
      </c>
      <c r="AC4" s="40">
        <v>1992</v>
      </c>
      <c r="AD4" s="41">
        <v>21725475.710000001</v>
      </c>
      <c r="AE4">
        <v>0.93352117671179613</v>
      </c>
      <c r="AF4">
        <v>0.86074548372765702</v>
      </c>
      <c r="AG4" s="40">
        <v>1992</v>
      </c>
      <c r="AH4" s="41">
        <v>21725475.710000001</v>
      </c>
      <c r="AI4">
        <v>0.93562245896874119</v>
      </c>
      <c r="AJ4">
        <v>0.85261149697223981</v>
      </c>
      <c r="AK4" s="40">
        <v>1992</v>
      </c>
      <c r="AL4" s="41">
        <v>21725475.710000001</v>
      </c>
      <c r="AM4">
        <v>0.94549888069577859</v>
      </c>
      <c r="AN4">
        <v>0.78508022457747506</v>
      </c>
      <c r="AO4" s="40">
        <v>1992</v>
      </c>
      <c r="AP4" s="41">
        <v>21725475.710000001</v>
      </c>
      <c r="AQ4">
        <v>0.93100721444359169</v>
      </c>
      <c r="AR4">
        <v>0.87529427077318678</v>
      </c>
      <c r="AS4" s="40">
        <v>1992</v>
      </c>
      <c r="AT4" s="41">
        <v>21725475.710000001</v>
      </c>
      <c r="AU4">
        <v>0.92665984546187075</v>
      </c>
      <c r="AV4">
        <v>0.87098313109721659</v>
      </c>
      <c r="AW4" s="40">
        <v>1992</v>
      </c>
      <c r="AX4" s="41">
        <v>21725475.710000001</v>
      </c>
      <c r="AY4">
        <v>0.92495879959945282</v>
      </c>
      <c r="AZ4">
        <v>0.84590374977110794</v>
      </c>
      <c r="BA4" s="40">
        <v>1992</v>
      </c>
      <c r="BB4" s="41">
        <v>21725475.710000001</v>
      </c>
      <c r="BC4">
        <v>0.92572416438657668</v>
      </c>
      <c r="BD4">
        <v>0.83870215886477417</v>
      </c>
      <c r="BE4" s="40">
        <v>1992</v>
      </c>
      <c r="BF4" s="41">
        <v>21725475.710000001</v>
      </c>
      <c r="BG4">
        <v>0.91834158744520833</v>
      </c>
      <c r="BH4">
        <v>0.86832365796808275</v>
      </c>
    </row>
    <row r="5" spans="1:60" ht="17.25" thickTop="1" thickBot="1" x14ac:dyDescent="0.3">
      <c r="B5">
        <v>0.64297837409375169</v>
      </c>
      <c r="C5" s="47">
        <v>0.93360233110096402</v>
      </c>
      <c r="D5">
        <v>140.6076970142725</v>
      </c>
      <c r="E5" s="40">
        <v>1993</v>
      </c>
      <c r="F5" s="41">
        <v>34811248.700000003</v>
      </c>
      <c r="G5">
        <v>152.44656659831176</v>
      </c>
      <c r="H5">
        <v>11</v>
      </c>
      <c r="I5" s="40">
        <v>1994</v>
      </c>
      <c r="J5" s="41">
        <v>49101556.32</v>
      </c>
      <c r="K5" s="44">
        <v>147.07709380123438</v>
      </c>
      <c r="L5">
        <v>10</v>
      </c>
      <c r="M5" s="40">
        <v>1994</v>
      </c>
      <c r="N5" s="41">
        <v>49101556.32</v>
      </c>
      <c r="O5" s="44">
        <v>190.81348820652374</v>
      </c>
      <c r="P5">
        <v>10</v>
      </c>
      <c r="Q5" s="40">
        <v>1994</v>
      </c>
      <c r="R5" s="41">
        <v>49101556.32</v>
      </c>
      <c r="S5" s="44">
        <v>132.37337108556534</v>
      </c>
      <c r="T5">
        <v>10</v>
      </c>
      <c r="U5" s="40">
        <v>1994</v>
      </c>
      <c r="V5" s="41">
        <v>49101556.32</v>
      </c>
      <c r="W5" s="44">
        <v>140.6076970142725</v>
      </c>
      <c r="X5">
        <v>10</v>
      </c>
      <c r="Y5" s="40">
        <v>1993</v>
      </c>
      <c r="Z5" s="41">
        <v>34811248.700000003</v>
      </c>
      <c r="AA5" s="44">
        <v>155.5705333158779</v>
      </c>
      <c r="AB5">
        <v>10</v>
      </c>
      <c r="AC5" s="40">
        <v>1993</v>
      </c>
      <c r="AD5" s="41">
        <v>34811248.700000003</v>
      </c>
      <c r="AE5" s="44">
        <v>140.42384183978831</v>
      </c>
      <c r="AF5">
        <v>10</v>
      </c>
      <c r="AG5" s="40">
        <v>1993</v>
      </c>
      <c r="AH5" s="41">
        <v>34811248.700000003</v>
      </c>
      <c r="AI5" s="44">
        <v>145.33367444314857</v>
      </c>
      <c r="AJ5">
        <v>10</v>
      </c>
      <c r="AK5" s="40">
        <v>1993</v>
      </c>
      <c r="AL5" s="41">
        <v>34811248.700000003</v>
      </c>
      <c r="AM5" s="44">
        <v>173.48247022562418</v>
      </c>
      <c r="AN5">
        <v>10</v>
      </c>
      <c r="AO5" s="40">
        <v>1993</v>
      </c>
      <c r="AP5" s="41">
        <v>34811248.700000003</v>
      </c>
      <c r="AQ5" s="44">
        <v>134.94269102707884</v>
      </c>
      <c r="AR5">
        <v>10</v>
      </c>
      <c r="AS5" s="40">
        <v>1993</v>
      </c>
      <c r="AT5" s="41">
        <v>34811248.700000003</v>
      </c>
      <c r="AU5" s="44">
        <v>126.35095348484748</v>
      </c>
      <c r="AV5">
        <v>10</v>
      </c>
      <c r="AW5" s="40">
        <v>1993</v>
      </c>
      <c r="AX5" s="41">
        <v>34811248.700000003</v>
      </c>
      <c r="AY5" s="44">
        <v>123.26012839111102</v>
      </c>
      <c r="AZ5">
        <v>10</v>
      </c>
      <c r="BA5" s="40">
        <v>1993</v>
      </c>
      <c r="BB5" s="41">
        <v>34811248.700000003</v>
      </c>
      <c r="BC5" s="44">
        <v>124.63328843644508</v>
      </c>
      <c r="BD5">
        <v>10</v>
      </c>
      <c r="BE5" s="40">
        <v>1993</v>
      </c>
      <c r="BF5" s="41">
        <v>34811248.700000003</v>
      </c>
      <c r="BG5" s="44">
        <v>112.4613568539572</v>
      </c>
      <c r="BH5">
        <v>10</v>
      </c>
    </row>
    <row r="6" spans="1:60" ht="15.75" thickTop="1" x14ac:dyDescent="0.25">
      <c r="B6">
        <v>0.64390870209885143</v>
      </c>
      <c r="C6" s="47">
        <v>0.93960277955424687</v>
      </c>
      <c r="D6">
        <v>155.5705333158779</v>
      </c>
      <c r="E6" s="40">
        <v>1994</v>
      </c>
      <c r="F6" s="41">
        <v>49101556.32</v>
      </c>
      <c r="G6">
        <v>106.35277767386773</v>
      </c>
      <c r="H6">
        <v>7.6740367495131281</v>
      </c>
      <c r="I6" s="40">
        <v>1994</v>
      </c>
      <c r="J6" s="41">
        <v>80195977.310000002</v>
      </c>
      <c r="K6">
        <v>91.004446158230294</v>
      </c>
      <c r="L6">
        <v>6.1875336128967291</v>
      </c>
      <c r="M6" s="40">
        <v>1994</v>
      </c>
      <c r="N6" s="41">
        <v>80195977.310000002</v>
      </c>
      <c r="O6">
        <v>99.407777667454127</v>
      </c>
      <c r="P6">
        <v>5.2096829528037247</v>
      </c>
      <c r="Q6" s="40">
        <v>1994</v>
      </c>
      <c r="R6" s="41">
        <v>80195977.310000002</v>
      </c>
      <c r="S6">
        <v>97.840367291658197</v>
      </c>
      <c r="T6">
        <v>7.3912423993806717</v>
      </c>
      <c r="U6" s="40">
        <v>1994</v>
      </c>
      <c r="V6" s="41">
        <v>80195977.310000002</v>
      </c>
      <c r="W6">
        <v>100.73696318756357</v>
      </c>
      <c r="X6">
        <v>7.164398914615477</v>
      </c>
      <c r="Y6" s="40">
        <v>1994</v>
      </c>
      <c r="Z6" s="41">
        <v>80195977.310000002</v>
      </c>
      <c r="AA6">
        <v>102.92902193053928</v>
      </c>
      <c r="AB6">
        <v>6.6162286479758503</v>
      </c>
      <c r="AC6" s="40">
        <v>1994</v>
      </c>
      <c r="AD6" s="41">
        <v>49101556.32</v>
      </c>
      <c r="AE6">
        <v>104.03760740988881</v>
      </c>
      <c r="AF6">
        <v>7.4088278775755825</v>
      </c>
      <c r="AG6" s="40">
        <v>1994</v>
      </c>
      <c r="AH6" s="41">
        <v>49101556.32</v>
      </c>
      <c r="AI6">
        <v>105.6497863150036</v>
      </c>
      <c r="AJ6">
        <v>7.2694636476924384</v>
      </c>
      <c r="AK6" s="40">
        <v>1994</v>
      </c>
      <c r="AL6" s="41">
        <v>49101556.32</v>
      </c>
      <c r="AM6">
        <v>106.92608689717636</v>
      </c>
      <c r="AN6">
        <v>6.1635095902261874</v>
      </c>
      <c r="AO6" s="40">
        <v>1994</v>
      </c>
      <c r="AP6" s="41">
        <v>49101556.32</v>
      </c>
      <c r="AQ6">
        <v>103.38500146055119</v>
      </c>
      <c r="AR6">
        <v>7.6614006044836476</v>
      </c>
      <c r="AS6" s="40">
        <v>1994</v>
      </c>
      <c r="AT6" s="41">
        <v>49101556.32</v>
      </c>
      <c r="AU6">
        <v>95.851300836454072</v>
      </c>
      <c r="AV6">
        <v>7.586116146559112</v>
      </c>
      <c r="AW6" s="40">
        <v>1994</v>
      </c>
      <c r="AX6" s="41">
        <v>49101556.32</v>
      </c>
      <c r="AY6">
        <v>88.199173617521396</v>
      </c>
      <c r="AZ6">
        <v>7.1555315387682121</v>
      </c>
      <c r="BA6" s="40">
        <v>1994</v>
      </c>
      <c r="BB6" s="41">
        <v>49101556.32</v>
      </c>
      <c r="BC6">
        <v>87.669711181655146</v>
      </c>
      <c r="BD6">
        <v>7.0342131128443288</v>
      </c>
      <c r="BE6" s="40">
        <v>1994</v>
      </c>
      <c r="BF6" s="41">
        <v>49101556.32</v>
      </c>
      <c r="BG6">
        <v>84.794285795899938</v>
      </c>
      <c r="BH6">
        <v>7.5398597498707183</v>
      </c>
    </row>
    <row r="7" spans="1:60" x14ac:dyDescent="0.25">
      <c r="B7">
        <v>0.6473669884724601</v>
      </c>
      <c r="C7" s="47">
        <v>0.93352117671179613</v>
      </c>
      <c r="D7">
        <v>140.42384183978831</v>
      </c>
      <c r="E7" s="40">
        <v>1994</v>
      </c>
      <c r="F7" s="41">
        <v>80195977.310000002</v>
      </c>
      <c r="G7" t="s">
        <v>76</v>
      </c>
      <c r="H7">
        <f>TINV(0.0455,H5)</f>
        <v>2.2548660037131212</v>
      </c>
      <c r="I7" s="40">
        <v>1995</v>
      </c>
      <c r="J7" s="41">
        <v>136549664.40000001</v>
      </c>
      <c r="K7" t="s">
        <v>76</v>
      </c>
      <c r="L7">
        <f>TINV(0.0455,L5)</f>
        <v>2.2836816132996423</v>
      </c>
      <c r="M7" s="40">
        <v>1995</v>
      </c>
      <c r="N7" s="41">
        <v>136549664.40000001</v>
      </c>
      <c r="O7" t="s">
        <v>76</v>
      </c>
      <c r="P7">
        <f>TINV(0.0455,P5)</f>
        <v>2.2836816132996423</v>
      </c>
      <c r="Q7" s="40">
        <v>1995</v>
      </c>
      <c r="R7" s="41">
        <v>136549664.40000001</v>
      </c>
      <c r="S7" t="s">
        <v>76</v>
      </c>
      <c r="T7">
        <f>TINV(0.0455,T5)</f>
        <v>2.2836816132996423</v>
      </c>
      <c r="U7" s="40">
        <v>1995</v>
      </c>
      <c r="V7" s="41">
        <v>136549664.40000001</v>
      </c>
      <c r="W7" t="s">
        <v>76</v>
      </c>
      <c r="X7">
        <f>TINV(0.0455,X5)</f>
        <v>2.2836816132996423</v>
      </c>
      <c r="Y7" s="40">
        <v>1995</v>
      </c>
      <c r="Z7" s="41">
        <v>136549664.40000001</v>
      </c>
      <c r="AA7" t="s">
        <v>76</v>
      </c>
      <c r="AB7">
        <f>TINV(0.0455,AB5)</f>
        <v>2.2836816132996423</v>
      </c>
      <c r="AC7" s="40">
        <v>1995</v>
      </c>
      <c r="AD7" s="41">
        <v>136549664.40000001</v>
      </c>
      <c r="AE7" t="s">
        <v>76</v>
      </c>
      <c r="AF7">
        <f>TINV(0.0455,AF5)</f>
        <v>2.2836816132996423</v>
      </c>
      <c r="AG7" s="40">
        <v>1994</v>
      </c>
      <c r="AH7" s="41">
        <v>80195977.310000002</v>
      </c>
      <c r="AI7" t="s">
        <v>76</v>
      </c>
      <c r="AJ7">
        <f>TINV(0.0455,AJ5)</f>
        <v>2.2836816132996423</v>
      </c>
      <c r="AK7" s="40">
        <v>1994</v>
      </c>
      <c r="AL7" s="41">
        <v>80195977.310000002</v>
      </c>
      <c r="AM7" t="s">
        <v>76</v>
      </c>
      <c r="AN7">
        <f>TINV(0.0455,AN5)</f>
        <v>2.2836816132996423</v>
      </c>
      <c r="AO7" s="40">
        <v>1994</v>
      </c>
      <c r="AP7" s="41">
        <v>80195977.310000002</v>
      </c>
      <c r="AQ7" t="s">
        <v>76</v>
      </c>
      <c r="AR7">
        <f>TINV(0.0455,AR5)</f>
        <v>2.2836816132996423</v>
      </c>
      <c r="AS7" s="40">
        <v>1994</v>
      </c>
      <c r="AT7" s="41">
        <v>80195977.310000002</v>
      </c>
      <c r="AU7" t="s">
        <v>76</v>
      </c>
      <c r="AV7">
        <f>TINV(0.0455,AV5)</f>
        <v>2.2836816132996423</v>
      </c>
      <c r="AW7" s="40">
        <v>1994</v>
      </c>
      <c r="AX7" s="41">
        <v>80195977.310000002</v>
      </c>
      <c r="AY7" t="s">
        <v>76</v>
      </c>
      <c r="AZ7">
        <f>TINV(0.0455,AZ5)</f>
        <v>2.2836816132996423</v>
      </c>
      <c r="BA7" s="40">
        <v>1994</v>
      </c>
      <c r="BB7" s="41">
        <v>80195977.310000002</v>
      </c>
      <c r="BC7" t="s">
        <v>76</v>
      </c>
      <c r="BD7">
        <f>TINV(0.0455,BD5)</f>
        <v>2.2836816132996423</v>
      </c>
      <c r="BE7" s="40">
        <v>1994</v>
      </c>
      <c r="BF7" s="41">
        <v>80195977.310000002</v>
      </c>
    </row>
    <row r="8" spans="1:60" x14ac:dyDescent="0.25">
      <c r="B8">
        <v>0.6492112224561789</v>
      </c>
      <c r="C8" s="47">
        <v>0.93562245896874119</v>
      </c>
      <c r="D8">
        <v>145.33367444314857</v>
      </c>
      <c r="E8" s="40">
        <v>1995</v>
      </c>
      <c r="F8" s="41">
        <v>136549664.40000001</v>
      </c>
      <c r="G8" t="s">
        <v>77</v>
      </c>
      <c r="H8">
        <f>H7*G3</f>
        <v>0.1188592360879635</v>
      </c>
      <c r="I8" s="40">
        <v>1996</v>
      </c>
      <c r="J8" s="41">
        <v>148070658.90000001</v>
      </c>
      <c r="K8" t="s">
        <v>77</v>
      </c>
      <c r="L8">
        <f>L7*K3</f>
        <v>0.13092628601184772</v>
      </c>
      <c r="M8" s="40">
        <v>1996</v>
      </c>
      <c r="N8" s="41">
        <v>148070658.90000001</v>
      </c>
      <c r="O8" t="s">
        <v>77</v>
      </c>
      <c r="P8">
        <f>P7*O3</f>
        <v>0.11549979796532084</v>
      </c>
      <c r="Q8" s="40">
        <v>1996</v>
      </c>
      <c r="R8" s="41">
        <v>148070658.90000001</v>
      </c>
      <c r="S8" t="s">
        <v>77</v>
      </c>
      <c r="T8">
        <f>T7*S3</f>
        <v>0.12755470160835716</v>
      </c>
      <c r="U8" s="40">
        <v>1996</v>
      </c>
      <c r="V8" s="41">
        <v>148070658.90000001</v>
      </c>
      <c r="W8" t="s">
        <v>77</v>
      </c>
      <c r="X8">
        <f>X7*W3</f>
        <v>0.12383042795718166</v>
      </c>
      <c r="Y8" s="40">
        <v>1996</v>
      </c>
      <c r="Z8" s="41">
        <v>148070658.90000001</v>
      </c>
      <c r="AA8" t="s">
        <v>77</v>
      </c>
      <c r="AB8">
        <f>AB7*AA3</f>
        <v>0.11789521516253204</v>
      </c>
      <c r="AC8" s="40">
        <v>1996</v>
      </c>
      <c r="AD8" s="41">
        <v>148070658.90000001</v>
      </c>
      <c r="AE8" t="s">
        <v>77</v>
      </c>
      <c r="AF8">
        <f>AF7*AE3</f>
        <v>0.12475721731479492</v>
      </c>
      <c r="AG8" s="40">
        <v>1996</v>
      </c>
      <c r="AH8" s="41">
        <v>148070658.90000001</v>
      </c>
      <c r="AI8" t="s">
        <v>77</v>
      </c>
      <c r="AJ8">
        <f>AJ7*AI3</f>
        <v>0.12298112084766638</v>
      </c>
      <c r="AK8" s="40">
        <v>1995</v>
      </c>
      <c r="AL8" s="41">
        <v>136549664.40000001</v>
      </c>
      <c r="AM8" t="s">
        <v>77</v>
      </c>
      <c r="AN8">
        <f>AN7*AM3</f>
        <v>0.11318394798643006</v>
      </c>
      <c r="AO8" s="40">
        <v>1995</v>
      </c>
      <c r="AP8" s="41">
        <v>136549664.40000001</v>
      </c>
      <c r="AQ8" t="s">
        <v>77</v>
      </c>
      <c r="AR8">
        <f>AR7*AQ3</f>
        <v>0.12772634100298028</v>
      </c>
      <c r="AS8" s="40">
        <v>1995</v>
      </c>
      <c r="AT8" s="41">
        <v>136549664.40000001</v>
      </c>
      <c r="AU8" t="s">
        <v>77</v>
      </c>
      <c r="AV8">
        <f>AV7*AU3</f>
        <v>0.13108273059928882</v>
      </c>
      <c r="AW8" s="40">
        <v>1995</v>
      </c>
      <c r="AX8" s="41">
        <v>136549664.40000001</v>
      </c>
      <c r="AY8" t="s">
        <v>77</v>
      </c>
      <c r="AZ8">
        <f>AZ7*AY3</f>
        <v>0.13033901224846617</v>
      </c>
      <c r="BA8" s="40">
        <v>1995</v>
      </c>
      <c r="BB8" s="41">
        <v>136549664.40000001</v>
      </c>
      <c r="BC8" t="s">
        <v>77</v>
      </c>
      <c r="BD8">
        <f>BD7*BC3</f>
        <v>0.12922937271134027</v>
      </c>
      <c r="BE8" s="40">
        <v>1995</v>
      </c>
      <c r="BF8" s="41">
        <v>136549664.40000001</v>
      </c>
    </row>
    <row r="9" spans="1:60" x14ac:dyDescent="0.25">
      <c r="B9">
        <v>0.65279539486299953</v>
      </c>
      <c r="C9" s="47">
        <v>0.94549888069577859</v>
      </c>
      <c r="D9">
        <v>173.48247022562418</v>
      </c>
      <c r="E9" s="40">
        <v>1996</v>
      </c>
      <c r="F9" s="41">
        <v>148070658.90000001</v>
      </c>
      <c r="G9" t="s">
        <v>78</v>
      </c>
      <c r="H9">
        <f>G2+H8</f>
        <v>2.0360005535107679</v>
      </c>
      <c r="I9" s="40">
        <v>1998</v>
      </c>
      <c r="J9" s="41">
        <v>1971340798</v>
      </c>
      <c r="K9" t="s">
        <v>78</v>
      </c>
      <c r="L9">
        <f>K2+L8</f>
        <v>2.1352095562775517</v>
      </c>
      <c r="M9" s="40">
        <v>1998</v>
      </c>
      <c r="N9" s="41">
        <v>1971340798</v>
      </c>
      <c r="O9" t="s">
        <v>78</v>
      </c>
      <c r="P9">
        <f>O2+P8</f>
        <v>2.1265051737448744</v>
      </c>
      <c r="Q9" s="40">
        <v>1998</v>
      </c>
      <c r="R9" s="41">
        <v>1971340798</v>
      </c>
      <c r="S9" t="s">
        <v>78</v>
      </c>
      <c r="T9">
        <f>S2+T8</f>
        <v>2.0290305498765493</v>
      </c>
      <c r="U9" s="40">
        <v>1998</v>
      </c>
      <c r="V9" s="41">
        <v>1971340798</v>
      </c>
      <c r="W9" t="s">
        <v>78</v>
      </c>
      <c r="X9">
        <f>W2+X8</f>
        <v>2.0259681567075809</v>
      </c>
      <c r="Y9" s="40">
        <v>1998</v>
      </c>
      <c r="Z9" s="41">
        <v>1971340798</v>
      </c>
      <c r="AA9" t="s">
        <v>78</v>
      </c>
      <c r="AB9">
        <f>AA2+AB8</f>
        <v>2.0218033793266739</v>
      </c>
      <c r="AC9" s="40">
        <v>1998</v>
      </c>
      <c r="AD9" s="41">
        <v>1971340798</v>
      </c>
      <c r="AE9" t="s">
        <v>78</v>
      </c>
      <c r="AF9">
        <f>AE2+AF8</f>
        <v>2.0352610394030992</v>
      </c>
      <c r="AG9" s="40">
        <v>1998</v>
      </c>
      <c r="AH9" s="41">
        <v>1971340798</v>
      </c>
      <c r="AI9" t="s">
        <v>78</v>
      </c>
      <c r="AJ9">
        <f>AI2+AJ8</f>
        <v>2.03701161001075</v>
      </c>
      <c r="AK9" s="40">
        <v>1998</v>
      </c>
      <c r="AL9" s="41">
        <v>1971340798</v>
      </c>
      <c r="AM9" t="s">
        <v>78</v>
      </c>
      <c r="AN9">
        <f>AM2+AN8</f>
        <v>2.0340869612129397</v>
      </c>
      <c r="AO9" s="40">
        <v>1996</v>
      </c>
      <c r="AP9" s="41">
        <v>148070658.90000001</v>
      </c>
      <c r="AQ9" t="s">
        <v>78</v>
      </c>
      <c r="AR9">
        <f>AQ2+AR8</f>
        <v>2.0427118807883233</v>
      </c>
      <c r="AS9" s="40">
        <v>1996</v>
      </c>
      <c r="AT9" s="41">
        <v>148070658.90000001</v>
      </c>
      <c r="AU9" t="s">
        <v>78</v>
      </c>
      <c r="AV9">
        <f>AU2+AV8</f>
        <v>2.0374646676565775</v>
      </c>
      <c r="AW9" s="40">
        <v>1996</v>
      </c>
      <c r="AX9" s="41">
        <v>148070658.90000001</v>
      </c>
      <c r="AY9" t="s">
        <v>78</v>
      </c>
      <c r="AZ9">
        <f>AY2+AZ8</f>
        <v>2.0148174241301118</v>
      </c>
      <c r="BA9" s="40">
        <v>1996</v>
      </c>
      <c r="BB9" s="41">
        <v>148070658.90000001</v>
      </c>
      <c r="BC9" t="s">
        <v>78</v>
      </c>
      <c r="BD9">
        <f>BC2+BD8</f>
        <v>2.0101216905203385</v>
      </c>
      <c r="BE9" s="40">
        <v>1996</v>
      </c>
      <c r="BF9" s="41">
        <v>148070658.90000001</v>
      </c>
    </row>
    <row r="10" spans="1:60" x14ac:dyDescent="0.25">
      <c r="B10">
        <v>0.64971007157816973</v>
      </c>
      <c r="C10" s="47">
        <v>0.93100721444359169</v>
      </c>
      <c r="D10">
        <v>134.94269102707884</v>
      </c>
      <c r="E10" s="40">
        <v>1998</v>
      </c>
      <c r="F10" s="41">
        <v>1971340798</v>
      </c>
      <c r="G10" t="s">
        <v>79</v>
      </c>
      <c r="H10">
        <f>G2-H8</f>
        <v>1.7982820813348408</v>
      </c>
      <c r="I10" s="40">
        <v>2000</v>
      </c>
      <c r="J10" s="41">
        <v>8555095412</v>
      </c>
      <c r="K10" t="s">
        <v>79</v>
      </c>
      <c r="L10">
        <f>K2-L8</f>
        <v>1.8733569842538564</v>
      </c>
      <c r="M10" s="40">
        <v>2000</v>
      </c>
      <c r="N10" s="41">
        <v>8555095412</v>
      </c>
      <c r="O10" t="s">
        <v>79</v>
      </c>
      <c r="P10">
        <f>O2-P8</f>
        <v>1.8955055778142329</v>
      </c>
      <c r="Q10" s="40">
        <v>2000</v>
      </c>
      <c r="R10" s="41">
        <v>8555095412</v>
      </c>
      <c r="S10" t="s">
        <v>79</v>
      </c>
      <c r="T10">
        <f>S2-T8</f>
        <v>1.7739211466598348</v>
      </c>
      <c r="U10" s="40">
        <v>2000</v>
      </c>
      <c r="V10" s="41">
        <v>8555095412</v>
      </c>
      <c r="W10" t="s">
        <v>79</v>
      </c>
      <c r="X10">
        <f>W2-X8</f>
        <v>1.7783073007932177</v>
      </c>
      <c r="Y10" s="40">
        <v>2000</v>
      </c>
      <c r="Z10" s="41">
        <v>8555095412</v>
      </c>
      <c r="AA10" t="s">
        <v>79</v>
      </c>
      <c r="AB10">
        <f>AA2-AB8</f>
        <v>1.7860129490016097</v>
      </c>
      <c r="AC10" s="40">
        <v>2000</v>
      </c>
      <c r="AD10" s="41">
        <v>8555095412</v>
      </c>
      <c r="AE10" t="s">
        <v>79</v>
      </c>
      <c r="AF10">
        <f>AE2-AF8</f>
        <v>1.7857466047735093</v>
      </c>
      <c r="AG10" s="40">
        <v>2000</v>
      </c>
      <c r="AH10" s="41">
        <v>8555095412</v>
      </c>
      <c r="AI10" t="s">
        <v>79</v>
      </c>
      <c r="AJ10">
        <f>AI2-AJ8</f>
        <v>1.7910493683154174</v>
      </c>
      <c r="AK10" s="40">
        <v>2000</v>
      </c>
      <c r="AL10" s="41">
        <v>8555095412</v>
      </c>
      <c r="AM10" t="s">
        <v>79</v>
      </c>
      <c r="AN10">
        <f>AM2-AN8</f>
        <v>1.8077190652400794</v>
      </c>
      <c r="AO10" s="40">
        <v>2000</v>
      </c>
      <c r="AP10" s="41">
        <v>8555095412</v>
      </c>
      <c r="AQ10" t="s">
        <v>79</v>
      </c>
      <c r="AR10">
        <f>AQ2-AR8</f>
        <v>1.7872591987823629</v>
      </c>
      <c r="AS10" s="40">
        <v>1998</v>
      </c>
      <c r="AT10" s="41">
        <v>1971340798</v>
      </c>
      <c r="AU10" t="s">
        <v>79</v>
      </c>
      <c r="AV10">
        <f>AU2-AV8</f>
        <v>1.775299206458</v>
      </c>
      <c r="AW10" s="40">
        <v>1998</v>
      </c>
      <c r="AX10" s="41">
        <v>1971340798</v>
      </c>
      <c r="AY10" t="s">
        <v>79</v>
      </c>
      <c r="AZ10">
        <f>AY2-AZ8</f>
        <v>1.7541393996331796</v>
      </c>
      <c r="BA10" s="40">
        <v>1998</v>
      </c>
      <c r="BB10" s="41">
        <v>1971340798</v>
      </c>
      <c r="BC10" t="s">
        <v>79</v>
      </c>
      <c r="BD10">
        <f>BC2-BD8</f>
        <v>1.7516629450976577</v>
      </c>
      <c r="BE10" s="40">
        <v>1998</v>
      </c>
      <c r="BF10" s="41">
        <v>1971340798</v>
      </c>
    </row>
    <row r="11" spans="1:60" x14ac:dyDescent="0.25">
      <c r="B11">
        <v>0.64520717186099574</v>
      </c>
      <c r="C11" s="47">
        <v>0.92665984546187075</v>
      </c>
      <c r="D11">
        <v>126.35095348484748</v>
      </c>
      <c r="E11" s="40">
        <v>2000</v>
      </c>
      <c r="F11" s="41">
        <v>8555095412</v>
      </c>
      <c r="G11" t="s">
        <v>80</v>
      </c>
      <c r="H11" s="48">
        <f>LN(G2)</f>
        <v>0.65083517935523449</v>
      </c>
      <c r="I11" s="40">
        <v>2001</v>
      </c>
      <c r="J11" s="41">
        <v>23846945541</v>
      </c>
      <c r="K11" t="s">
        <v>80</v>
      </c>
      <c r="L11" s="48">
        <f>LN(K2)</f>
        <v>0.69528652566130134</v>
      </c>
      <c r="M11" s="40">
        <v>2001</v>
      </c>
      <c r="N11" s="41">
        <v>23846945541</v>
      </c>
      <c r="O11" t="s">
        <v>80</v>
      </c>
      <c r="P11" s="48">
        <f>LN(O2)</f>
        <v>0.69863478397418899</v>
      </c>
      <c r="Q11" s="40">
        <v>2001</v>
      </c>
      <c r="R11" s="41">
        <v>23846945541</v>
      </c>
      <c r="S11" t="s">
        <v>80</v>
      </c>
      <c r="T11" s="48">
        <f>LN(S2)</f>
        <v>0.6426303468951492</v>
      </c>
      <c r="U11" s="40">
        <v>2001</v>
      </c>
      <c r="V11" s="41">
        <v>23846945541</v>
      </c>
      <c r="W11" t="s">
        <v>80</v>
      </c>
      <c r="X11" s="48">
        <f>LN(W2)</f>
        <v>0.64297837409375169</v>
      </c>
      <c r="Y11" s="40">
        <v>2001</v>
      </c>
      <c r="Z11" s="41">
        <v>23846945541</v>
      </c>
      <c r="AA11" t="s">
        <v>80</v>
      </c>
      <c r="AB11" s="48">
        <f>LN(AA2)</f>
        <v>0.64390870209885143</v>
      </c>
      <c r="AC11" s="40">
        <v>2001</v>
      </c>
      <c r="AD11" s="41">
        <v>23846945541</v>
      </c>
      <c r="AE11" t="s">
        <v>80</v>
      </c>
      <c r="AF11" s="48">
        <f>LN(AE2)</f>
        <v>0.6473669884724601</v>
      </c>
      <c r="AG11" s="40">
        <v>2001</v>
      </c>
      <c r="AH11" s="41">
        <v>23846945541</v>
      </c>
      <c r="AI11" t="s">
        <v>80</v>
      </c>
      <c r="AJ11" s="48">
        <f>LN(AI2)</f>
        <v>0.6492112224561789</v>
      </c>
      <c r="AK11" s="40">
        <v>2001</v>
      </c>
      <c r="AL11" s="41">
        <v>23846945541</v>
      </c>
      <c r="AM11" t="s">
        <v>80</v>
      </c>
      <c r="AN11" s="48">
        <f>LN(AM2)</f>
        <v>0.65279539486299953</v>
      </c>
      <c r="AO11" s="40">
        <v>2001</v>
      </c>
      <c r="AP11" s="41">
        <v>23846945541</v>
      </c>
      <c r="AQ11" t="s">
        <v>80</v>
      </c>
      <c r="AR11" s="48">
        <f>LN(AQ2)</f>
        <v>0.64971007157816973</v>
      </c>
      <c r="AS11" s="40">
        <v>2001</v>
      </c>
      <c r="AT11" s="41">
        <v>23846945541</v>
      </c>
      <c r="AU11" t="s">
        <v>80</v>
      </c>
      <c r="AV11" s="48">
        <f>LN(AU2)</f>
        <v>0.64520717186099574</v>
      </c>
      <c r="AW11" s="40">
        <v>2000</v>
      </c>
      <c r="AX11" s="41">
        <v>8555095412</v>
      </c>
      <c r="AY11" t="s">
        <v>80</v>
      </c>
      <c r="AZ11" s="48">
        <f>LN(AY2)</f>
        <v>0.63365107803812926</v>
      </c>
      <c r="BA11" s="40">
        <v>2000</v>
      </c>
      <c r="BB11" s="41">
        <v>8555095412</v>
      </c>
      <c r="BC11" t="s">
        <v>80</v>
      </c>
      <c r="BD11" s="48">
        <f>LN(BC2)</f>
        <v>0.63174630136972931</v>
      </c>
      <c r="BE11" s="40">
        <v>2000</v>
      </c>
      <c r="BF11" s="41">
        <v>8555095412</v>
      </c>
    </row>
    <row r="12" spans="1:60" x14ac:dyDescent="0.25">
      <c r="B12">
        <v>0.63365107803812926</v>
      </c>
      <c r="C12" s="47">
        <v>0.92495879959945282</v>
      </c>
      <c r="D12">
        <v>123.26012839111102</v>
      </c>
      <c r="E12" s="40">
        <v>2001</v>
      </c>
      <c r="F12" s="41">
        <v>23846945541</v>
      </c>
      <c r="G12" t="s">
        <v>81</v>
      </c>
      <c r="H12" s="48">
        <f>LN(H9)</f>
        <v>0.71098737055010963</v>
      </c>
      <c r="I12" s="40">
        <v>2001</v>
      </c>
      <c r="J12" s="41">
        <v>25620289257</v>
      </c>
      <c r="K12" t="s">
        <v>81</v>
      </c>
      <c r="L12" s="48">
        <f>LN(L9)</f>
        <v>0.7585647946871239</v>
      </c>
      <c r="M12" s="40">
        <v>2001</v>
      </c>
      <c r="N12" s="41">
        <v>25620289257</v>
      </c>
      <c r="O12" t="s">
        <v>81</v>
      </c>
      <c r="P12" s="48">
        <f>LN(P9)</f>
        <v>0.75447986869465977</v>
      </c>
      <c r="Q12" s="40">
        <v>2001</v>
      </c>
      <c r="R12" s="41">
        <v>25620289257</v>
      </c>
      <c r="S12" t="s">
        <v>81</v>
      </c>
      <c r="T12" s="48">
        <f>LN(T9)</f>
        <v>0.70755811734765139</v>
      </c>
      <c r="U12" s="40">
        <v>2001</v>
      </c>
      <c r="V12" s="41">
        <v>25620289257</v>
      </c>
      <c r="W12" t="s">
        <v>81</v>
      </c>
      <c r="X12" s="48">
        <f>LN(X9)</f>
        <v>0.70604768838193721</v>
      </c>
      <c r="Y12" s="40">
        <v>2001</v>
      </c>
      <c r="Z12" s="41">
        <v>25620289257</v>
      </c>
      <c r="AA12" t="s">
        <v>81</v>
      </c>
      <c r="AB12" s="48">
        <f>LN(AB9)</f>
        <v>0.70398987518101419</v>
      </c>
      <c r="AC12" s="40">
        <v>2001</v>
      </c>
      <c r="AD12" s="41">
        <v>25620289257</v>
      </c>
      <c r="AE12" t="s">
        <v>81</v>
      </c>
      <c r="AF12" s="48">
        <f>LN(AF9)</f>
        <v>0.71062408555899581</v>
      </c>
      <c r="AG12" s="40">
        <v>2001</v>
      </c>
      <c r="AH12" s="41">
        <v>25620289257</v>
      </c>
      <c r="AI12" t="s">
        <v>81</v>
      </c>
      <c r="AJ12" s="48">
        <f>LN(AJ9)</f>
        <v>0.71148383679187754</v>
      </c>
      <c r="AK12" s="40">
        <v>2001</v>
      </c>
      <c r="AL12" s="41">
        <v>25620289257</v>
      </c>
      <c r="AM12" t="s">
        <v>81</v>
      </c>
      <c r="AN12" s="48">
        <f>LN(AN9)</f>
        <v>0.71004705050445671</v>
      </c>
      <c r="AO12" s="40">
        <v>2001</v>
      </c>
      <c r="AP12" s="41">
        <v>25620289257</v>
      </c>
      <c r="AQ12" t="s">
        <v>81</v>
      </c>
      <c r="AR12" s="48">
        <f>LN(AR9)</f>
        <v>0.71427827837588875</v>
      </c>
      <c r="AS12" s="40">
        <v>2001</v>
      </c>
      <c r="AT12" s="41">
        <v>25620289257</v>
      </c>
      <c r="AU12" t="s">
        <v>81</v>
      </c>
      <c r="AV12" s="48">
        <f>LN(AV9)</f>
        <v>0.71170622495507674</v>
      </c>
      <c r="AW12" s="40">
        <v>2001</v>
      </c>
      <c r="AX12" s="41">
        <v>25620289257</v>
      </c>
      <c r="AY12" t="s">
        <v>81</v>
      </c>
      <c r="AZ12" s="48">
        <f>LN(AZ9)</f>
        <v>0.70052858292130682</v>
      </c>
      <c r="BA12" s="40">
        <v>2001</v>
      </c>
      <c r="BB12" s="41">
        <v>23846945541</v>
      </c>
      <c r="BC12" t="s">
        <v>81</v>
      </c>
      <c r="BD12" s="48">
        <f>LN(BD9)</f>
        <v>0.69819526278579047</v>
      </c>
      <c r="BE12" s="40">
        <v>2001</v>
      </c>
      <c r="BF12" s="41">
        <v>23846945541</v>
      </c>
    </row>
    <row r="13" spans="1:60" x14ac:dyDescent="0.25">
      <c r="B13">
        <v>0.63174630136972931</v>
      </c>
      <c r="C13" s="47">
        <v>0.92572416438657668</v>
      </c>
      <c r="D13">
        <v>124.63328843644508</v>
      </c>
      <c r="E13" s="40">
        <v>2001</v>
      </c>
      <c r="F13" s="41">
        <v>25620289257</v>
      </c>
      <c r="G13" t="s">
        <v>82</v>
      </c>
      <c r="H13" s="48">
        <f>LN(H10)</f>
        <v>0.58683180991473705</v>
      </c>
      <c r="I13" s="40">
        <v>2002</v>
      </c>
      <c r="J13" s="41">
        <v>32946120727</v>
      </c>
      <c r="K13" t="s">
        <v>82</v>
      </c>
      <c r="L13" s="48">
        <f>LN(L10)</f>
        <v>0.62773200020433739</v>
      </c>
      <c r="M13" s="40">
        <v>2002</v>
      </c>
      <c r="N13" s="41">
        <v>32946120727</v>
      </c>
      <c r="O13" t="s">
        <v>82</v>
      </c>
      <c r="P13" s="48">
        <f>LN(P10)</f>
        <v>0.63948559863108501</v>
      </c>
      <c r="Q13" s="40">
        <v>2002</v>
      </c>
      <c r="R13" s="41">
        <v>32946120727</v>
      </c>
      <c r="S13" t="s">
        <v>82</v>
      </c>
      <c r="T13" s="48">
        <f>LN(T10)</f>
        <v>0.57319243344053805</v>
      </c>
      <c r="U13" s="40">
        <v>2002</v>
      </c>
      <c r="V13" s="41">
        <v>32946120727</v>
      </c>
      <c r="W13" t="s">
        <v>82</v>
      </c>
      <c r="X13" s="48">
        <f>LN(X10)</f>
        <v>0.57566195724924762</v>
      </c>
      <c r="Y13" s="40">
        <v>2002</v>
      </c>
      <c r="Z13" s="41">
        <v>32946120727</v>
      </c>
      <c r="AA13" t="s">
        <v>82</v>
      </c>
      <c r="AB13" s="48">
        <f>LN(AB10)</f>
        <v>0.57998573270888065</v>
      </c>
      <c r="AC13" s="40">
        <v>2002</v>
      </c>
      <c r="AD13" s="41">
        <v>32946120727</v>
      </c>
      <c r="AE13" t="s">
        <v>82</v>
      </c>
      <c r="AF13" s="48">
        <f>LN(AF10)</f>
        <v>0.57983659376232832</v>
      </c>
      <c r="AG13" s="40">
        <v>2002</v>
      </c>
      <c r="AH13" s="41">
        <v>32946120727</v>
      </c>
      <c r="AI13" t="s">
        <v>82</v>
      </c>
      <c r="AJ13" s="48">
        <f>LN(AJ10)</f>
        <v>0.58280168736390103</v>
      </c>
      <c r="AK13" s="40">
        <v>2002</v>
      </c>
      <c r="AL13" s="41">
        <v>32946120727</v>
      </c>
      <c r="AM13" t="s">
        <v>82</v>
      </c>
      <c r="AN13" s="48">
        <f>LN(AN10)</f>
        <v>0.5920658656267308</v>
      </c>
      <c r="AO13" s="40">
        <v>2002</v>
      </c>
      <c r="AP13" s="41">
        <v>32946120727</v>
      </c>
      <c r="AQ13" t="s">
        <v>82</v>
      </c>
      <c r="AR13" s="48">
        <f>LN(AR10)</f>
        <v>0.58068327254337526</v>
      </c>
      <c r="AS13" s="40">
        <v>2002</v>
      </c>
      <c r="AT13" s="41">
        <v>32946120727</v>
      </c>
      <c r="AU13" t="s">
        <v>82</v>
      </c>
      <c r="AV13" s="48">
        <f>LN(AV10)</f>
        <v>0.57396897574014716</v>
      </c>
      <c r="AW13" s="40">
        <v>2002</v>
      </c>
      <c r="AX13" s="41">
        <v>32946120727</v>
      </c>
      <c r="AY13" t="s">
        <v>82</v>
      </c>
      <c r="AZ13" s="48">
        <f>LN(AZ10)</f>
        <v>0.56197836606747187</v>
      </c>
      <c r="BA13" s="40">
        <v>2002</v>
      </c>
      <c r="BB13" s="41">
        <v>32946120727</v>
      </c>
      <c r="BC13" t="s">
        <v>82</v>
      </c>
      <c r="BD13" s="48">
        <f>LN(BD10)</f>
        <v>0.56056559107110215</v>
      </c>
      <c r="BE13" s="40">
        <v>2001</v>
      </c>
      <c r="BF13" s="41">
        <v>25620289257</v>
      </c>
    </row>
    <row r="14" spans="1:60" x14ac:dyDescent="0.25">
      <c r="B14">
        <v>0.64015561110092822</v>
      </c>
      <c r="C14" s="47">
        <v>0.91834158744520833</v>
      </c>
      <c r="D14">
        <v>112.4613568539572</v>
      </c>
      <c r="E14" s="40">
        <v>2002</v>
      </c>
      <c r="F14" s="41">
        <v>32946120727</v>
      </c>
      <c r="G14" t="s">
        <v>83</v>
      </c>
      <c r="H14" s="48">
        <f>H12-H11</f>
        <v>6.0152191194875138E-2</v>
      </c>
      <c r="K14" t="s">
        <v>83</v>
      </c>
      <c r="L14" s="48">
        <f>L12-L11</f>
        <v>6.3278269025822564E-2</v>
      </c>
      <c r="O14" t="s">
        <v>83</v>
      </c>
      <c r="P14" s="48">
        <f>P12-P11</f>
        <v>5.5845084720470783E-2</v>
      </c>
      <c r="S14" t="s">
        <v>83</v>
      </c>
      <c r="T14" s="48">
        <f>T12-T11</f>
        <v>6.4927770452502198E-2</v>
      </c>
      <c r="W14" t="s">
        <v>83</v>
      </c>
      <c r="X14" s="48">
        <f>X12-X11</f>
        <v>6.3069314288185518E-2</v>
      </c>
      <c r="AA14" t="s">
        <v>83</v>
      </c>
      <c r="AB14" s="48">
        <f>AB12-AB11</f>
        <v>6.0081173082162764E-2</v>
      </c>
      <c r="AE14" t="s">
        <v>83</v>
      </c>
      <c r="AF14" s="48">
        <f>AF12-AF11</f>
        <v>6.3257097086535707E-2</v>
      </c>
      <c r="AI14" t="s">
        <v>83</v>
      </c>
      <c r="AJ14" s="48">
        <f>AJ12-AJ11</f>
        <v>6.2272614335698639E-2</v>
      </c>
      <c r="AM14" t="s">
        <v>83</v>
      </c>
      <c r="AN14" s="48">
        <f>AN12-AN11</f>
        <v>5.7251655641457178E-2</v>
      </c>
      <c r="AQ14" t="s">
        <v>83</v>
      </c>
      <c r="AR14" s="48">
        <f>AR12-AR11</f>
        <v>6.4568206797719019E-2</v>
      </c>
      <c r="AU14" t="s">
        <v>83</v>
      </c>
      <c r="AV14" s="48">
        <f>AV12-AV11</f>
        <v>6.6499053094080995E-2</v>
      </c>
      <c r="AY14" t="s">
        <v>83</v>
      </c>
      <c r="AZ14" s="48">
        <f>AZ12-AZ11</f>
        <v>6.6877504883177563E-2</v>
      </c>
      <c r="BC14" t="s">
        <v>83</v>
      </c>
      <c r="BD14" s="48">
        <f>BD12-BD11</f>
        <v>6.6448961416061159E-2</v>
      </c>
    </row>
    <row r="15" spans="1:60" x14ac:dyDescent="0.25">
      <c r="A15" t="s">
        <v>95</v>
      </c>
      <c r="B15" s="24">
        <f>AVERAGE(B2:B14)</f>
        <v>0.65179096711252571</v>
      </c>
      <c r="C15" s="24">
        <f>AVERAGE(C2:C14)</f>
        <v>0.93314160974683191</v>
      </c>
      <c r="D15" s="24">
        <f>AVERAGE(D2:D14)</f>
        <v>142.10235293272882</v>
      </c>
      <c r="E15" s="24">
        <f>AVERAGE(E2:E14)</f>
        <v>1995.6153846153845</v>
      </c>
      <c r="F15" s="24">
        <f>AVERAGE(F2:F14)</f>
        <v>7187479391.3840008</v>
      </c>
      <c r="G15" t="s">
        <v>84</v>
      </c>
      <c r="H15" s="48">
        <f>H11-H13</f>
        <v>6.4003369440497448E-2</v>
      </c>
      <c r="K15" t="s">
        <v>84</v>
      </c>
      <c r="L15" s="48">
        <f>L11-L13</f>
        <v>6.7554525456963943E-2</v>
      </c>
      <c r="O15" t="s">
        <v>84</v>
      </c>
      <c r="P15" s="48">
        <f>P11-P13</f>
        <v>5.9149185343103983E-2</v>
      </c>
      <c r="S15" t="s">
        <v>84</v>
      </c>
      <c r="T15" s="48">
        <f>T11-T13</f>
        <v>6.9437913454611144E-2</v>
      </c>
      <c r="W15" t="s">
        <v>84</v>
      </c>
      <c r="X15" s="48">
        <f>X11-X13</f>
        <v>6.7316416844504068E-2</v>
      </c>
      <c r="AA15" t="s">
        <v>84</v>
      </c>
      <c r="AB15" s="48">
        <f>AB11-AB13</f>
        <v>6.3922969389970774E-2</v>
      </c>
      <c r="AE15" t="s">
        <v>84</v>
      </c>
      <c r="AF15" s="48">
        <f>AF11-AF13</f>
        <v>6.753039471013178E-2</v>
      </c>
      <c r="AI15" t="s">
        <v>84</v>
      </c>
      <c r="AJ15" s="48">
        <f>AJ11-AJ13</f>
        <v>6.6409535092277872E-2</v>
      </c>
      <c r="AM15" t="s">
        <v>84</v>
      </c>
      <c r="AN15" s="48">
        <f>AN11-AN13</f>
        <v>6.0729529236268731E-2</v>
      </c>
      <c r="AQ15" t="s">
        <v>84</v>
      </c>
      <c r="AR15" s="48">
        <f>AR11-AR13</f>
        <v>6.9026799034794473E-2</v>
      </c>
      <c r="AU15" t="s">
        <v>84</v>
      </c>
      <c r="AV15" s="48">
        <f>AV11-AV13</f>
        <v>7.1238196120848585E-2</v>
      </c>
      <c r="AY15" t="s">
        <v>84</v>
      </c>
      <c r="AZ15" s="48">
        <f>AZ11-AZ13</f>
        <v>7.1672711970657388E-2</v>
      </c>
      <c r="BC15" t="s">
        <v>84</v>
      </c>
      <c r="BD15" s="48">
        <f>BD11-BD13</f>
        <v>7.1180710298627159E-2</v>
      </c>
    </row>
    <row r="16" spans="1:60" x14ac:dyDescent="0.25">
      <c r="A16" t="s">
        <v>96</v>
      </c>
      <c r="B16" s="24">
        <f>STDEV(B2:B14)</f>
        <v>2.0918598966190003E-2</v>
      </c>
      <c r="C16" s="24">
        <f>STDEV(C2:C14)</f>
        <v>8.6662810684335536E-3</v>
      </c>
      <c r="D16" s="24">
        <f>STDEV(D2:D14)</f>
        <v>21.431919233884901</v>
      </c>
      <c r="E16" s="24">
        <f>STDEV(E2:E14)</f>
        <v>4.5741749991749252</v>
      </c>
      <c r="F16" s="24">
        <f>STDEV(F2:F14)</f>
        <v>11958511976.647848</v>
      </c>
      <c r="G16" t="s">
        <v>85</v>
      </c>
      <c r="H16" s="49">
        <f>AVERAGE(H14:H15)</f>
        <v>6.2077780317686293E-2</v>
      </c>
      <c r="K16" t="s">
        <v>85</v>
      </c>
      <c r="L16" s="49">
        <f>AVERAGE(L14:L15)</f>
        <v>6.5416397241393254E-2</v>
      </c>
      <c r="O16" t="s">
        <v>85</v>
      </c>
      <c r="P16" s="49">
        <f>AVERAGE(P14:P15)</f>
        <v>5.7497135031787383E-2</v>
      </c>
      <c r="S16" t="s">
        <v>85</v>
      </c>
      <c r="T16" s="49">
        <f>AVERAGE(T14:T15)</f>
        <v>6.7182841953556671E-2</v>
      </c>
      <c r="W16" t="s">
        <v>85</v>
      </c>
      <c r="X16" s="49">
        <f>AVERAGE(X14:X15)</f>
        <v>6.5192865566344793E-2</v>
      </c>
      <c r="AA16" t="s">
        <v>85</v>
      </c>
      <c r="AB16" s="49">
        <f>AVERAGE(AB14:AB15)</f>
        <v>6.2002071236066769E-2</v>
      </c>
      <c r="AE16" t="s">
        <v>85</v>
      </c>
      <c r="AF16" s="49">
        <f>AVERAGE(AF14:AF15)</f>
        <v>6.5393745898333744E-2</v>
      </c>
      <c r="AI16" t="s">
        <v>85</v>
      </c>
      <c r="AJ16" s="49">
        <f>AVERAGE(AJ14:AJ15)</f>
        <v>6.4341074713988256E-2</v>
      </c>
      <c r="AM16" t="s">
        <v>85</v>
      </c>
      <c r="AN16" s="49">
        <f>AVERAGE(AN14:AN15)</f>
        <v>5.8990592438862954E-2</v>
      </c>
      <c r="AQ16" t="s">
        <v>85</v>
      </c>
      <c r="AR16" s="49">
        <f>AVERAGE(AR14:AR15)</f>
        <v>6.6797502916256746E-2</v>
      </c>
      <c r="AU16" t="s">
        <v>85</v>
      </c>
      <c r="AV16" s="49">
        <f>AVERAGE(AV14:AV15)</f>
        <v>6.886862460746479E-2</v>
      </c>
      <c r="AY16" t="s">
        <v>85</v>
      </c>
      <c r="AZ16" s="49">
        <f>AVERAGE(AZ14:AZ15)</f>
        <v>6.9275108426917476E-2</v>
      </c>
      <c r="BC16" t="s">
        <v>85</v>
      </c>
      <c r="BD16" s="49">
        <f>AVERAGE(BD14:BD15)</f>
        <v>6.8814835857344159E-2</v>
      </c>
    </row>
    <row r="17" spans="1:56" x14ac:dyDescent="0.25">
      <c r="A17" t="s">
        <v>97</v>
      </c>
      <c r="B17" s="24">
        <f>MIN(B2:B14)</f>
        <v>0.63174630136972931</v>
      </c>
      <c r="C17" s="24">
        <f>MIN(C2:C14)</f>
        <v>0.91834158744520833</v>
      </c>
      <c r="D17" s="24">
        <f>MIN(D2:D14)</f>
        <v>112.4613568539572</v>
      </c>
      <c r="E17" s="24">
        <f>MIN(E2:E14)</f>
        <v>1988</v>
      </c>
      <c r="F17" s="24">
        <f>MIN(F2:F14)</f>
        <v>7284500.2019999996</v>
      </c>
      <c r="G17" t="s">
        <v>86</v>
      </c>
      <c r="H17">
        <f>TINV(0.3173,H5)</f>
        <v>1.0475913649820714</v>
      </c>
      <c r="K17" t="s">
        <v>86</v>
      </c>
      <c r="L17">
        <f>TINV(0.3173,L5)</f>
        <v>1.052586480618851</v>
      </c>
      <c r="O17" t="s">
        <v>86</v>
      </c>
      <c r="P17">
        <f>TINV(0.3173,P5)</f>
        <v>1.052586480618851</v>
      </c>
      <c r="S17" t="s">
        <v>86</v>
      </c>
      <c r="T17">
        <f>TINV(0.3173,T5)</f>
        <v>1.052586480618851</v>
      </c>
      <c r="W17" t="s">
        <v>86</v>
      </c>
      <c r="X17">
        <f>TINV(0.3173,X5)</f>
        <v>1.052586480618851</v>
      </c>
      <c r="AA17" t="s">
        <v>86</v>
      </c>
      <c r="AB17">
        <f>TINV(0.3173,AB5)</f>
        <v>1.052586480618851</v>
      </c>
      <c r="AE17" t="s">
        <v>86</v>
      </c>
      <c r="AF17">
        <f>TINV(0.3173,AF5)</f>
        <v>1.052586480618851</v>
      </c>
      <c r="AI17" t="s">
        <v>86</v>
      </c>
      <c r="AJ17">
        <f>TINV(0.3173,AJ5)</f>
        <v>1.052586480618851</v>
      </c>
      <c r="AM17" t="s">
        <v>86</v>
      </c>
      <c r="AN17">
        <f>TINV(0.3173,AN5)</f>
        <v>1.052586480618851</v>
      </c>
      <c r="AQ17" t="s">
        <v>86</v>
      </c>
      <c r="AR17">
        <f>TINV(0.3173,AR5)</f>
        <v>1.052586480618851</v>
      </c>
      <c r="AU17" t="s">
        <v>86</v>
      </c>
      <c r="AV17">
        <f>TINV(0.3173,AV5)</f>
        <v>1.052586480618851</v>
      </c>
      <c r="AY17" t="s">
        <v>86</v>
      </c>
      <c r="AZ17">
        <f>TINV(0.3173,AZ5)</f>
        <v>1.052586480618851</v>
      </c>
      <c r="BC17" t="s">
        <v>86</v>
      </c>
      <c r="BD17">
        <f>TINV(0.3173,BD5)</f>
        <v>1.052586480618851</v>
      </c>
    </row>
    <row r="18" spans="1:56" x14ac:dyDescent="0.25">
      <c r="A18" t="s">
        <v>98</v>
      </c>
      <c r="B18" s="24">
        <f>MAX(B2:B14)</f>
        <v>0.69863478397418899</v>
      </c>
      <c r="C18" s="24">
        <f>MAX(C2:C14)</f>
        <v>0.95020254819877625</v>
      </c>
      <c r="D18" s="24">
        <f>MAX(D2:D14)</f>
        <v>190.81348820652374</v>
      </c>
      <c r="E18" s="24">
        <f>MAX(E2:E14)</f>
        <v>2002</v>
      </c>
      <c r="F18" s="24">
        <f>MAX(F2:F14)</f>
        <v>32946120727</v>
      </c>
      <c r="G18" t="s">
        <v>87</v>
      </c>
      <c r="H18">
        <f>H17*G3</f>
        <v>5.522097950347106E-2</v>
      </c>
      <c r="K18" t="s">
        <v>87</v>
      </c>
      <c r="L18">
        <f>L17*K3</f>
        <v>6.0346082313369152E-2</v>
      </c>
      <c r="O18" t="s">
        <v>87</v>
      </c>
      <c r="P18">
        <f>P17*O3</f>
        <v>5.3235759811914599E-2</v>
      </c>
      <c r="S18" t="s">
        <v>87</v>
      </c>
      <c r="T18">
        <f>T17*S3</f>
        <v>5.8792063512888543E-2</v>
      </c>
      <c r="W18" t="s">
        <v>87</v>
      </c>
      <c r="X18">
        <f>X17*W3</f>
        <v>5.7075484427379232E-2</v>
      </c>
      <c r="AA18" t="s">
        <v>87</v>
      </c>
      <c r="AB18">
        <f>AB17*AA3</f>
        <v>5.433984706407026E-2</v>
      </c>
      <c r="AE18" t="s">
        <v>87</v>
      </c>
      <c r="AF18">
        <f>AF17*AE3</f>
        <v>5.7502656911723772E-2</v>
      </c>
      <c r="AI18" t="s">
        <v>87</v>
      </c>
      <c r="AJ18">
        <f>AJ17*AI3</f>
        <v>5.6684024787750399E-2</v>
      </c>
      <c r="AM18" t="s">
        <v>87</v>
      </c>
      <c r="AN18">
        <f>AN17*AM3</f>
        <v>5.2168346401601319E-2</v>
      </c>
      <c r="AQ18" t="s">
        <v>87</v>
      </c>
      <c r="AR18">
        <f>AR17*AQ3</f>
        <v>5.8871174937734173E-2</v>
      </c>
      <c r="AU18" t="s">
        <v>87</v>
      </c>
      <c r="AV18">
        <f>AV17*AU3</f>
        <v>6.0418190201240868E-2</v>
      </c>
      <c r="AY18" t="s">
        <v>87</v>
      </c>
      <c r="AZ18">
        <f>AZ17*AY3</f>
        <v>6.0075398160132749E-2</v>
      </c>
      <c r="BC18" t="s">
        <v>87</v>
      </c>
      <c r="BD18">
        <f>BD17*BC3</f>
        <v>5.9563947015482475E-2</v>
      </c>
    </row>
    <row r="19" spans="1:56" x14ac:dyDescent="0.25">
      <c r="A19" t="s">
        <v>99</v>
      </c>
      <c r="B19" s="24">
        <f>ABS(B18-B17)</f>
        <v>6.6888482604459676E-2</v>
      </c>
      <c r="C19" s="24">
        <f>ABS(C18-C17)</f>
        <v>3.1860960753567924E-2</v>
      </c>
      <c r="D19" s="24">
        <f>ABS(D18-D17)</f>
        <v>78.352131352566545</v>
      </c>
      <c r="E19" s="24">
        <f>ABS(E18-E17)</f>
        <v>14</v>
      </c>
      <c r="F19" s="24">
        <f>ABS(F18-F17)</f>
        <v>32938836226.798</v>
      </c>
      <c r="G19" t="s">
        <v>88</v>
      </c>
      <c r="H19">
        <f>G2+H18</f>
        <v>1.9723622969262753</v>
      </c>
      <c r="K19" t="s">
        <v>88</v>
      </c>
      <c r="L19">
        <f>K2+L18</f>
        <v>2.0646293525790731</v>
      </c>
      <c r="O19" t="s">
        <v>88</v>
      </c>
      <c r="P19">
        <f>O2+P18</f>
        <v>2.0642411355914683</v>
      </c>
      <c r="S19" t="s">
        <v>88</v>
      </c>
      <c r="T19">
        <f>S2+T18</f>
        <v>1.9602679117810804</v>
      </c>
      <c r="W19" t="s">
        <v>88</v>
      </c>
      <c r="X19">
        <f>W2+X18</f>
        <v>1.9592132131777786</v>
      </c>
      <c r="AA19" t="s">
        <v>88</v>
      </c>
      <c r="AB19">
        <f>AA2+AB18</f>
        <v>1.9582480112282121</v>
      </c>
      <c r="AE19" t="s">
        <v>88</v>
      </c>
      <c r="AF19">
        <f>AE2+AF18</f>
        <v>1.968006479000028</v>
      </c>
      <c r="AI19" t="s">
        <v>88</v>
      </c>
      <c r="AJ19">
        <f>AI2+AJ18</f>
        <v>1.9707145139508342</v>
      </c>
      <c r="AM19" t="s">
        <v>88</v>
      </c>
      <c r="AN19">
        <f>AM2+AN18</f>
        <v>1.9730713596281109</v>
      </c>
      <c r="AQ19" t="s">
        <v>88</v>
      </c>
      <c r="AR19">
        <f>AQ2+AR18</f>
        <v>1.9738567147230774</v>
      </c>
      <c r="AU19" t="s">
        <v>88</v>
      </c>
      <c r="AV19">
        <f>AU2+AV18</f>
        <v>1.9668001272585296</v>
      </c>
      <c r="AY19" t="s">
        <v>88</v>
      </c>
      <c r="AZ19">
        <f>AY2+AZ18</f>
        <v>1.9445538100417785</v>
      </c>
      <c r="BC19" t="s">
        <v>88</v>
      </c>
      <c r="BD19">
        <f>BC2+BD18</f>
        <v>1.9404562648244805</v>
      </c>
    </row>
    <row r="20" spans="1:56" x14ac:dyDescent="0.25">
      <c r="A20" t="s">
        <v>100</v>
      </c>
      <c r="B20" s="24">
        <f>COUNT(B2:B14)</f>
        <v>13</v>
      </c>
      <c r="G20" t="s">
        <v>89</v>
      </c>
      <c r="H20">
        <f>G2-H18</f>
        <v>1.8619203379193332</v>
      </c>
      <c r="K20" t="s">
        <v>89</v>
      </c>
      <c r="L20">
        <f>K2-L18</f>
        <v>1.9439371879523348</v>
      </c>
      <c r="O20" t="s">
        <v>89</v>
      </c>
      <c r="P20">
        <f>O2-P18</f>
        <v>1.957769615967639</v>
      </c>
      <c r="S20" t="s">
        <v>89</v>
      </c>
      <c r="T20">
        <f>S2-T18</f>
        <v>1.8426837847553035</v>
      </c>
      <c r="W20" t="s">
        <v>89</v>
      </c>
      <c r="X20">
        <f>W2-X18</f>
        <v>1.84506224432302</v>
      </c>
      <c r="AA20" t="s">
        <v>89</v>
      </c>
      <c r="AB20">
        <f>AA2-AB18</f>
        <v>1.8495683171000714</v>
      </c>
      <c r="AE20" t="s">
        <v>89</v>
      </c>
      <c r="AF20">
        <f>AE2-AF18</f>
        <v>1.8530011651765803</v>
      </c>
      <c r="AI20" t="s">
        <v>89</v>
      </c>
      <c r="AJ20">
        <f>AI2-AJ18</f>
        <v>1.8573464643753332</v>
      </c>
      <c r="AM20" t="s">
        <v>89</v>
      </c>
      <c r="AN20">
        <f>AM2-AN18</f>
        <v>1.8687346668249081</v>
      </c>
      <c r="AQ20" t="s">
        <v>89</v>
      </c>
      <c r="AR20">
        <f>AQ2-AR18</f>
        <v>1.8561143648476091</v>
      </c>
      <c r="AU20" t="s">
        <v>89</v>
      </c>
      <c r="AV20">
        <f>AU2-AV18</f>
        <v>1.8459637468560479</v>
      </c>
      <c r="AY20" t="s">
        <v>89</v>
      </c>
      <c r="AZ20">
        <f>AY2-AZ18</f>
        <v>1.824403013721513</v>
      </c>
      <c r="BC20" t="s">
        <v>89</v>
      </c>
      <c r="BD20">
        <f>BC2-BD18</f>
        <v>1.8213283707935155</v>
      </c>
    </row>
    <row r="21" spans="1:56" x14ac:dyDescent="0.25">
      <c r="G21" t="s">
        <v>80</v>
      </c>
      <c r="H21" s="48">
        <f>LN(G2)</f>
        <v>0.65083517935523449</v>
      </c>
      <c r="K21" t="s">
        <v>80</v>
      </c>
      <c r="L21" s="48">
        <f>LN(K2)</f>
        <v>0.69528652566130134</v>
      </c>
      <c r="O21" t="s">
        <v>80</v>
      </c>
      <c r="P21" s="48">
        <f>LN(O2)</f>
        <v>0.69863478397418899</v>
      </c>
      <c r="S21" t="s">
        <v>80</v>
      </c>
      <c r="T21" s="48">
        <f>LN(S2)</f>
        <v>0.6426303468951492</v>
      </c>
      <c r="W21" t="s">
        <v>80</v>
      </c>
      <c r="X21" s="48">
        <f>LN(W2)</f>
        <v>0.64297837409375169</v>
      </c>
      <c r="AA21" t="s">
        <v>80</v>
      </c>
      <c r="AB21" s="48">
        <f>LN(AA2)</f>
        <v>0.64390870209885143</v>
      </c>
      <c r="AE21" t="s">
        <v>80</v>
      </c>
      <c r="AF21" s="48">
        <f>LN(AE2)</f>
        <v>0.6473669884724601</v>
      </c>
      <c r="AI21" t="s">
        <v>80</v>
      </c>
      <c r="AJ21" s="48">
        <f>LN(AI2)</f>
        <v>0.6492112224561789</v>
      </c>
      <c r="AM21" t="s">
        <v>80</v>
      </c>
      <c r="AN21" s="48">
        <f>LN(AM2)</f>
        <v>0.65279539486299953</v>
      </c>
      <c r="AQ21" t="s">
        <v>80</v>
      </c>
      <c r="AR21" s="48">
        <f>LN(AQ2)</f>
        <v>0.64971007157816973</v>
      </c>
      <c r="AU21" t="s">
        <v>80</v>
      </c>
      <c r="AV21" s="48">
        <f>LN(AU2)</f>
        <v>0.64520717186099574</v>
      </c>
      <c r="AY21" t="s">
        <v>80</v>
      </c>
      <c r="AZ21" s="48">
        <f>LN(AY2)</f>
        <v>0.63365107803812926</v>
      </c>
      <c r="BC21" t="s">
        <v>80</v>
      </c>
      <c r="BD21" s="48">
        <f>LN(BC2)</f>
        <v>0.63174630136972931</v>
      </c>
    </row>
    <row r="22" spans="1:56" x14ac:dyDescent="0.25">
      <c r="G22" t="s">
        <v>90</v>
      </c>
      <c r="H22" s="48">
        <f>LN(H19)</f>
        <v>0.67923195985673956</v>
      </c>
      <c r="K22" t="s">
        <v>90</v>
      </c>
      <c r="L22" s="48">
        <f>LN(L19)</f>
        <v>0.72495072002621064</v>
      </c>
      <c r="O22" t="s">
        <v>90</v>
      </c>
      <c r="P22" s="48">
        <f>LN(P19)</f>
        <v>0.72476267005474215</v>
      </c>
      <c r="S22" t="s">
        <v>90</v>
      </c>
      <c r="T22" s="48">
        <f>LN(T19)</f>
        <v>0.67308115358546694</v>
      </c>
      <c r="W22" t="s">
        <v>90</v>
      </c>
      <c r="X22" s="48">
        <f>LN(X19)</f>
        <v>0.6725429708030356</v>
      </c>
      <c r="AA22" t="s">
        <v>90</v>
      </c>
      <c r="AB22" s="48">
        <f>LN(AB19)</f>
        <v>0.6720502016784381</v>
      </c>
      <c r="AE22" t="s">
        <v>90</v>
      </c>
      <c r="AF22" s="48">
        <f>LN(AF19)</f>
        <v>0.6770210907994535</v>
      </c>
      <c r="AI22" t="s">
        <v>90</v>
      </c>
      <c r="AJ22" s="48">
        <f>LN(AJ19)</f>
        <v>0.67839617442805333</v>
      </c>
      <c r="AM22" t="s">
        <v>90</v>
      </c>
      <c r="AN22" s="48">
        <f>LN(AN19)</f>
        <v>0.67959139446960726</v>
      </c>
      <c r="AQ22" t="s">
        <v>90</v>
      </c>
      <c r="AR22" s="48">
        <f>LN(AR19)</f>
        <v>0.67998935211694056</v>
      </c>
      <c r="AU22" t="s">
        <v>90</v>
      </c>
      <c r="AV22" s="48">
        <f>LN(AV19)</f>
        <v>0.67640792125898541</v>
      </c>
      <c r="AY22" t="s">
        <v>90</v>
      </c>
      <c r="AZ22" s="48">
        <f>LN(AZ19)</f>
        <v>0.66503254717589233</v>
      </c>
      <c r="BC22" t="s">
        <v>90</v>
      </c>
      <c r="BD22" s="48">
        <f>LN(BD19)</f>
        <v>0.66292313347671794</v>
      </c>
    </row>
    <row r="23" spans="1:56" x14ac:dyDescent="0.25">
      <c r="G23" t="s">
        <v>91</v>
      </c>
      <c r="H23" s="48">
        <f>LN(H20)</f>
        <v>0.62160839486732988</v>
      </c>
      <c r="K23" t="s">
        <v>91</v>
      </c>
      <c r="L23" s="48">
        <f>LN(L20)</f>
        <v>0.66471539479213704</v>
      </c>
      <c r="O23" t="s">
        <v>91</v>
      </c>
      <c r="P23" s="48">
        <f>LN(P20)</f>
        <v>0.67180587424761617</v>
      </c>
      <c r="S23" t="s">
        <v>91</v>
      </c>
      <c r="T23" s="48">
        <f>LN(T20)</f>
        <v>0.61122308759960631</v>
      </c>
      <c r="W23" t="s">
        <v>91</v>
      </c>
      <c r="X23" s="48">
        <f>LN(X20)</f>
        <v>0.61251301368386324</v>
      </c>
      <c r="AA23" t="s">
        <v>91</v>
      </c>
      <c r="AB23" s="48">
        <f>LN(AB20)</f>
        <v>0.61495226975365846</v>
      </c>
      <c r="AE23" t="s">
        <v>91</v>
      </c>
      <c r="AF23" s="48">
        <f>LN(AF20)</f>
        <v>0.61680657610851897</v>
      </c>
      <c r="AI23" t="s">
        <v>91</v>
      </c>
      <c r="AJ23" s="48">
        <f>LN(AJ20)</f>
        <v>0.6191488370604239</v>
      </c>
      <c r="AM23" t="s">
        <v>91</v>
      </c>
      <c r="AN23" s="48">
        <f>LN(AN20)</f>
        <v>0.62526155307967046</v>
      </c>
      <c r="AQ23" t="s">
        <v>91</v>
      </c>
      <c r="AR23" s="48">
        <f>LN(AR20)</f>
        <v>0.61848525145680544</v>
      </c>
      <c r="AU23" t="s">
        <v>91</v>
      </c>
      <c r="AV23" s="48">
        <f>LN(AV20)</f>
        <v>0.61300149713161378</v>
      </c>
      <c r="AY23" t="s">
        <v>91</v>
      </c>
      <c r="AZ23" s="48">
        <f>LN(AZ20)</f>
        <v>0.60125281775138717</v>
      </c>
      <c r="BC23" t="s">
        <v>91</v>
      </c>
      <c r="BD23" s="48">
        <f>LN(BD20)</f>
        <v>0.59956610892253603</v>
      </c>
    </row>
    <row r="24" spans="1:56" x14ac:dyDescent="0.25">
      <c r="G24" t="s">
        <v>92</v>
      </c>
      <c r="H24" s="48">
        <f>H22-H21</f>
        <v>2.839678050150507E-2</v>
      </c>
      <c r="K24" t="s">
        <v>92</v>
      </c>
      <c r="L24" s="48">
        <f>L22-L21</f>
        <v>2.9664194364909302E-2</v>
      </c>
      <c r="O24" t="s">
        <v>92</v>
      </c>
      <c r="P24" s="48">
        <f>P22-P21</f>
        <v>2.6127886080553164E-2</v>
      </c>
      <c r="S24" t="s">
        <v>92</v>
      </c>
      <c r="T24" s="48">
        <f>T22-T21</f>
        <v>3.0450806690317744E-2</v>
      </c>
      <c r="W24" t="s">
        <v>92</v>
      </c>
      <c r="X24" s="48">
        <f>X22-X21</f>
        <v>2.9564596709283908E-2</v>
      </c>
      <c r="AA24" t="s">
        <v>92</v>
      </c>
      <c r="AB24" s="48">
        <f>AB22-AB21</f>
        <v>2.8141499579586671E-2</v>
      </c>
      <c r="AE24" t="s">
        <v>92</v>
      </c>
      <c r="AF24" s="48">
        <f>AF22-AF21</f>
        <v>2.9654102326993392E-2</v>
      </c>
      <c r="AI24" t="s">
        <v>92</v>
      </c>
      <c r="AJ24" s="48">
        <f>AJ22-AJ21</f>
        <v>2.9184951971874429E-2</v>
      </c>
      <c r="AM24" t="s">
        <v>92</v>
      </c>
      <c r="AN24" s="48">
        <f>AN22-AN21</f>
        <v>2.6795999606607723E-2</v>
      </c>
      <c r="AQ24" t="s">
        <v>92</v>
      </c>
      <c r="AR24" s="48">
        <f>AR22-AR21</f>
        <v>3.0279280538770825E-2</v>
      </c>
      <c r="AU24" t="s">
        <v>92</v>
      </c>
      <c r="AV24" s="48">
        <f>AV22-AV21</f>
        <v>3.1200749397989669E-2</v>
      </c>
      <c r="AY24" t="s">
        <v>92</v>
      </c>
      <c r="AZ24" s="48">
        <f>AZ22-AZ21</f>
        <v>3.1381469137763074E-2</v>
      </c>
      <c r="BC24" t="s">
        <v>92</v>
      </c>
      <c r="BD24" s="48">
        <f>BD22-BD21</f>
        <v>3.1176832106988628E-2</v>
      </c>
    </row>
    <row r="25" spans="1:56" x14ac:dyDescent="0.25">
      <c r="G25" t="s">
        <v>93</v>
      </c>
      <c r="H25" s="48">
        <f>H21-H23</f>
        <v>2.9226784487904611E-2</v>
      </c>
      <c r="K25" t="s">
        <v>93</v>
      </c>
      <c r="L25" s="48">
        <f>L21-L23</f>
        <v>3.0571130869164298E-2</v>
      </c>
      <c r="O25" t="s">
        <v>93</v>
      </c>
      <c r="P25" s="48">
        <f>P21-P23</f>
        <v>2.6828909726572814E-2</v>
      </c>
      <c r="S25" t="s">
        <v>93</v>
      </c>
      <c r="T25" s="48">
        <f>T21-T23</f>
        <v>3.1407259295542889E-2</v>
      </c>
      <c r="W25" t="s">
        <v>93</v>
      </c>
      <c r="X25" s="48">
        <f>X21-X23</f>
        <v>3.0465360409888453E-2</v>
      </c>
      <c r="AA25" t="s">
        <v>93</v>
      </c>
      <c r="AB25" s="48">
        <f>AB21-AB23</f>
        <v>2.8956432345192962E-2</v>
      </c>
      <c r="AE25" t="s">
        <v>93</v>
      </c>
      <c r="AF25" s="48">
        <f>AF21-AF23</f>
        <v>3.0560412363941136E-2</v>
      </c>
      <c r="AI25" t="s">
        <v>93</v>
      </c>
      <c r="AJ25" s="48">
        <f>AJ21-AJ23</f>
        <v>3.0062385395755009E-2</v>
      </c>
      <c r="AM25" t="s">
        <v>93</v>
      </c>
      <c r="AN25" s="48">
        <f>AN21-AN23</f>
        <v>2.7533841783329072E-2</v>
      </c>
      <c r="AQ25" t="s">
        <v>93</v>
      </c>
      <c r="AR25" s="48">
        <f>AR21-AR23</f>
        <v>3.1224820121364294E-2</v>
      </c>
      <c r="AU25" t="s">
        <v>93</v>
      </c>
      <c r="AV25" s="48">
        <f>AV21-AV23</f>
        <v>3.2205674729381961E-2</v>
      </c>
      <c r="AY25" t="s">
        <v>93</v>
      </c>
      <c r="AZ25" s="48">
        <f>AZ21-AZ23</f>
        <v>3.2398260286742087E-2</v>
      </c>
      <c r="BC25" t="s">
        <v>93</v>
      </c>
      <c r="BD25" s="48">
        <f>BD21-BD23</f>
        <v>3.2180192447193279E-2</v>
      </c>
    </row>
    <row r="26" spans="1:56" x14ac:dyDescent="0.25">
      <c r="G26" t="s">
        <v>94</v>
      </c>
      <c r="H26" s="49">
        <f>AVERAGE(H24:H25)</f>
        <v>2.8811782494704841E-2</v>
      </c>
      <c r="K26" t="s">
        <v>94</v>
      </c>
      <c r="L26" s="49">
        <f>AVERAGE(L24:L25)</f>
        <v>3.01176626170368E-2</v>
      </c>
      <c r="O26" t="s">
        <v>94</v>
      </c>
      <c r="P26" s="49">
        <f>AVERAGE(P24:P25)</f>
        <v>2.6478397903562989E-2</v>
      </c>
      <c r="S26" t="s">
        <v>94</v>
      </c>
      <c r="T26" s="49">
        <f>AVERAGE(T24:T25)</f>
        <v>3.0929032992930316E-2</v>
      </c>
      <c r="W26" t="s">
        <v>94</v>
      </c>
      <c r="X26" s="49">
        <f>AVERAGE(X24:X25)</f>
        <v>3.0014978559586181E-2</v>
      </c>
      <c r="AA26" t="s">
        <v>94</v>
      </c>
      <c r="AB26" s="49">
        <f>AVERAGE(AB24:AB25)</f>
        <v>2.8548965962389816E-2</v>
      </c>
      <c r="AE26" t="s">
        <v>94</v>
      </c>
      <c r="AF26" s="49">
        <f>AVERAGE(AF24:AF25)</f>
        <v>3.0107257345467264E-2</v>
      </c>
      <c r="AI26" t="s">
        <v>94</v>
      </c>
      <c r="AJ26" s="49">
        <f>AVERAGE(AJ24:AJ25)</f>
        <v>2.9623668683814719E-2</v>
      </c>
      <c r="AM26" t="s">
        <v>94</v>
      </c>
      <c r="AN26" s="49">
        <f>AVERAGE(AN24:AN25)</f>
        <v>2.7164920694968397E-2</v>
      </c>
      <c r="AQ26" t="s">
        <v>94</v>
      </c>
      <c r="AR26" s="49">
        <f>AVERAGE(AR24:AR25)</f>
        <v>3.075205033006756E-2</v>
      </c>
      <c r="AU26" t="s">
        <v>94</v>
      </c>
      <c r="AV26" s="49">
        <f>AVERAGE(AV24:AV25)</f>
        <v>3.1703212063685815E-2</v>
      </c>
      <c r="AY26" t="s">
        <v>94</v>
      </c>
      <c r="AZ26" s="49">
        <f>AVERAGE(AZ24:AZ25)</f>
        <v>3.188986471225258E-2</v>
      </c>
      <c r="BC26" t="s">
        <v>94</v>
      </c>
      <c r="BD26" s="49">
        <f>AVERAGE(BD24:BD25)</f>
        <v>3.1678512277090953E-2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workbookViewId="0">
      <selection activeCell="F1" sqref="F1"/>
    </sheetView>
  </sheetViews>
  <sheetFormatPr defaultColWidth="11.42578125" defaultRowHeight="15" x14ac:dyDescent="0.25"/>
  <sheetData>
    <row r="1" spans="2:76" ht="55.5" thickTop="1" thickBot="1" x14ac:dyDescent="0.3">
      <c r="B1" s="24" t="s">
        <v>73</v>
      </c>
      <c r="C1" s="24" t="s">
        <v>74</v>
      </c>
      <c r="D1" s="24" t="s">
        <v>75</v>
      </c>
      <c r="E1" s="50" t="s">
        <v>72</v>
      </c>
      <c r="F1" s="50" t="s">
        <v>60</v>
      </c>
      <c r="G1" s="43">
        <f>LN(G2)</f>
        <v>0.63044231488417024</v>
      </c>
      <c r="H1" s="44">
        <f>G4</f>
        <v>0.91974638601866809</v>
      </c>
      <c r="I1" s="40" t="s">
        <v>72</v>
      </c>
      <c r="J1" s="40" t="s">
        <v>60</v>
      </c>
      <c r="K1" s="45">
        <f>LN(K2)</f>
        <v>0.66822859440326554</v>
      </c>
      <c r="L1" s="46">
        <f>K4</f>
        <v>0.92083759226643114</v>
      </c>
      <c r="M1" s="40" t="s">
        <v>72</v>
      </c>
      <c r="N1" s="40" t="s">
        <v>60</v>
      </c>
      <c r="O1" s="45">
        <f>LN(O2)</f>
        <v>0.67220932176094961</v>
      </c>
      <c r="P1" s="46">
        <f>O4</f>
        <v>0.93426170849854828</v>
      </c>
      <c r="Q1" s="40" t="s">
        <v>72</v>
      </c>
      <c r="R1" s="40" t="s">
        <v>60</v>
      </c>
      <c r="S1" s="45">
        <f>LN(S2)</f>
        <v>0.6222761062632064</v>
      </c>
      <c r="T1" s="46">
        <f>S4</f>
        <v>0.91578641245536641</v>
      </c>
      <c r="U1" s="40" t="s">
        <v>72</v>
      </c>
      <c r="V1" s="40" t="s">
        <v>60</v>
      </c>
      <c r="W1" s="45">
        <f>LN(W2)</f>
        <v>0.62479514313778728</v>
      </c>
      <c r="X1" s="46">
        <f>W4</f>
        <v>0.91509664215228081</v>
      </c>
      <c r="Y1" s="40" t="s">
        <v>72</v>
      </c>
      <c r="Z1" s="40" t="s">
        <v>60</v>
      </c>
      <c r="AA1" s="45">
        <f>LN(AA2)</f>
        <v>0.62455508147046435</v>
      </c>
      <c r="AB1" s="46">
        <f>AA4</f>
        <v>0.91815434323372103</v>
      </c>
      <c r="AC1" s="40" t="s">
        <v>72</v>
      </c>
      <c r="AD1" s="40" t="s">
        <v>60</v>
      </c>
      <c r="AE1" s="45">
        <f>LN(AE2)</f>
        <v>0.62447882756735373</v>
      </c>
      <c r="AF1" s="46">
        <f>AE4</f>
        <v>0.92247532712126434</v>
      </c>
      <c r="AG1" s="40" t="s">
        <v>72</v>
      </c>
      <c r="AH1" s="40" t="s">
        <v>60</v>
      </c>
      <c r="AI1" s="45">
        <f>LN(AI2)</f>
        <v>0.62802716231522893</v>
      </c>
      <c r="AJ1" s="46">
        <f>AI4</f>
        <v>0.9189233018589702</v>
      </c>
      <c r="AK1" s="40" t="s">
        <v>72</v>
      </c>
      <c r="AL1" s="40" t="s">
        <v>60</v>
      </c>
      <c r="AM1" s="45">
        <f>LN(AM2)</f>
        <v>0.62885226812854622</v>
      </c>
      <c r="AN1" s="46">
        <f>AM4</f>
        <v>0.92047779807853436</v>
      </c>
      <c r="AO1" s="40" t="s">
        <v>72</v>
      </c>
      <c r="AP1" s="40" t="s">
        <v>60</v>
      </c>
      <c r="AQ1" s="45">
        <f>LN(AQ2)</f>
        <v>0.63024244103076632</v>
      </c>
      <c r="AR1" s="46">
        <f>AQ4</f>
        <v>0.92685646579371217</v>
      </c>
      <c r="AS1" s="40" t="s">
        <v>72</v>
      </c>
      <c r="AT1" s="40" t="s">
        <v>60</v>
      </c>
      <c r="AU1" s="45">
        <f>LN(AU2)</f>
        <v>0.6280844898048723</v>
      </c>
      <c r="AV1" s="46">
        <f>AU4</f>
        <v>0.91912266234388507</v>
      </c>
      <c r="AW1" s="40" t="s">
        <v>72</v>
      </c>
      <c r="AX1" s="40" t="s">
        <v>60</v>
      </c>
      <c r="AY1" s="45">
        <f>LN(AY2)</f>
        <v>0.63167651463014696</v>
      </c>
      <c r="AZ1" s="46">
        <f>AY4</f>
        <v>0.91931061125080848</v>
      </c>
      <c r="BA1" s="40" t="s">
        <v>72</v>
      </c>
      <c r="BB1" s="40" t="s">
        <v>60</v>
      </c>
      <c r="BC1" s="45">
        <f>LN(BC2)</f>
        <v>0.64500200872887947</v>
      </c>
      <c r="BD1" s="46">
        <f>BC4</f>
        <v>0.93552516683041598</v>
      </c>
      <c r="BE1" s="40" t="s">
        <v>72</v>
      </c>
      <c r="BF1" s="40" t="s">
        <v>60</v>
      </c>
      <c r="BG1" s="45">
        <f>LN(BG2)</f>
        <v>0.62246571039945275</v>
      </c>
      <c r="BH1" s="46">
        <f>BG4</f>
        <v>0.91613776977953831</v>
      </c>
      <c r="BI1" s="40" t="s">
        <v>72</v>
      </c>
      <c r="BJ1" s="40" t="s">
        <v>60</v>
      </c>
      <c r="BK1" s="45">
        <f>LN(BK2)</f>
        <v>0.61273188332729012</v>
      </c>
      <c r="BL1" s="46">
        <f>BK4</f>
        <v>0.91657703311992045</v>
      </c>
      <c r="BM1" s="40" t="s">
        <v>72</v>
      </c>
      <c r="BN1" s="40" t="s">
        <v>60</v>
      </c>
      <c r="BO1" s="45">
        <f>LN(BO2)</f>
        <v>0.61139176109475402</v>
      </c>
      <c r="BP1" s="46">
        <f>BO4</f>
        <v>0.91755257273250934</v>
      </c>
      <c r="BQ1" s="40" t="s">
        <v>72</v>
      </c>
      <c r="BR1" s="40" t="s">
        <v>60</v>
      </c>
      <c r="BS1" s="45">
        <f>LN(BS2)</f>
        <v>0.63729205531779765</v>
      </c>
      <c r="BT1" s="46">
        <f>BS4</f>
        <v>0.91582910891464531</v>
      </c>
      <c r="BU1" s="40" t="s">
        <v>72</v>
      </c>
      <c r="BV1" s="40" t="s">
        <v>60</v>
      </c>
      <c r="BW1" s="45">
        <f>LN(BW2)</f>
        <v>0.61543160087320048</v>
      </c>
      <c r="BX1" s="46">
        <f>BW4</f>
        <v>0.90955322321486953</v>
      </c>
    </row>
    <row r="2" spans="2:76" ht="15.75" thickTop="1" x14ac:dyDescent="0.25">
      <c r="B2">
        <v>0.66822859440326554</v>
      </c>
      <c r="C2" s="47">
        <v>0.92083759226643114</v>
      </c>
      <c r="D2">
        <v>162.85161935850638</v>
      </c>
      <c r="E2" s="40">
        <v>1988</v>
      </c>
      <c r="F2" s="41">
        <v>7284500.2019999996</v>
      </c>
      <c r="G2">
        <f t="array" ref="G2:H6">LOGEST(F2:F18,E2:E18,TRUE, TRUE)</f>
        <v>1.8784412580674836</v>
      </c>
      <c r="H2">
        <v>0</v>
      </c>
      <c r="I2" s="40">
        <v>1989</v>
      </c>
      <c r="J2" s="41">
        <v>19701271.449999999</v>
      </c>
      <c r="K2">
        <f t="array" ref="K2:L6">LOGEST(J2:J17,I2:I17,TRUE, TRUE)</f>
        <v>1.9507786379781367</v>
      </c>
      <c r="L2">
        <v>0</v>
      </c>
      <c r="M2" s="40">
        <v>1988</v>
      </c>
      <c r="N2" s="41">
        <v>7284500.2019999996</v>
      </c>
      <c r="O2">
        <f t="array" ref="O2:P6">LOGEST(N2:N17,M2:M17,TRUE, TRUE)</f>
        <v>1.9585596326052888</v>
      </c>
      <c r="P2">
        <v>0</v>
      </c>
      <c r="Q2" s="40">
        <v>1988</v>
      </c>
      <c r="R2" s="41">
        <v>7284500.2019999996</v>
      </c>
      <c r="S2">
        <f t="array" ref="S2:T6">LOGEST(R2:R17,Q2:Q17,TRUE, TRUE)</f>
        <v>1.8631639784974643</v>
      </c>
      <c r="T2">
        <v>0</v>
      </c>
      <c r="U2" s="40">
        <v>1988</v>
      </c>
      <c r="V2" s="41">
        <v>7284500.2019999996</v>
      </c>
      <c r="W2">
        <f t="array" ref="W2:X6">LOGEST(V2:V17,U2:U17,TRUE, TRUE)</f>
        <v>1.8678632736265814</v>
      </c>
      <c r="X2">
        <v>0</v>
      </c>
      <c r="Y2" s="40">
        <v>1988</v>
      </c>
      <c r="Z2" s="41">
        <v>7284500.2019999996</v>
      </c>
      <c r="AA2">
        <f t="array" ref="AA2:AB6">LOGEST(Z2:Z17,Y2:Y17,TRUE, TRUE)</f>
        <v>1.8674149250725871</v>
      </c>
      <c r="AB2">
        <v>0</v>
      </c>
      <c r="AC2" s="40">
        <v>1988</v>
      </c>
      <c r="AD2" s="41">
        <v>7284500.2019999996</v>
      </c>
      <c r="AE2">
        <f t="array" ref="AE2:AF6">LOGEST(AD2:AD17,AC2:AC17,TRUE, TRUE)</f>
        <v>1.8672725328248747</v>
      </c>
      <c r="AF2">
        <v>0</v>
      </c>
      <c r="AG2" s="40">
        <v>1988</v>
      </c>
      <c r="AH2" s="41">
        <v>7284500.2019999996</v>
      </c>
      <c r="AI2">
        <f t="array" ref="AI2:AJ6">LOGEST(AH2:AH17,AG2:AG17,TRUE, TRUE)</f>
        <v>1.8739100098678712</v>
      </c>
      <c r="AJ2">
        <v>0</v>
      </c>
      <c r="AK2" s="40">
        <v>1988</v>
      </c>
      <c r="AL2" s="41">
        <v>7284500.2019999996</v>
      </c>
      <c r="AM2">
        <f t="array" ref="AM2:AN6">LOGEST(AL2:AL17,AK2:AK17,TRUE, TRUE)</f>
        <v>1.8754568219647174</v>
      </c>
      <c r="AN2">
        <v>0</v>
      </c>
      <c r="AO2" s="40">
        <v>1988</v>
      </c>
      <c r="AP2" s="41">
        <v>7284500.2019999996</v>
      </c>
      <c r="AQ2">
        <f t="array" ref="AQ2:AR6">LOGEST(AP2:AP17,AO2:AO17,TRUE, TRUE)</f>
        <v>1.8780658442937892</v>
      </c>
      <c r="AR2">
        <v>0</v>
      </c>
      <c r="AS2" s="40">
        <v>1988</v>
      </c>
      <c r="AT2" s="41">
        <v>7284500.2019999996</v>
      </c>
      <c r="AU2">
        <f t="array" ref="AU2:AV6">LOGEST(AT2:AT17,AS2:AS17,TRUE, TRUE)</f>
        <v>1.8740174395038607</v>
      </c>
      <c r="AV2">
        <v>0</v>
      </c>
      <c r="AW2" s="40">
        <v>1988</v>
      </c>
      <c r="AX2" s="41">
        <v>7284500.2019999996</v>
      </c>
      <c r="AY2">
        <f t="array" ref="AY2:AZ6">LOGEST(AX2:AX17,AW2:AW17,TRUE, TRUE)</f>
        <v>1.8807610610466767</v>
      </c>
      <c r="AZ2">
        <v>0</v>
      </c>
      <c r="BA2" s="40">
        <v>1988</v>
      </c>
      <c r="BB2" s="41">
        <v>7284500.2019999996</v>
      </c>
      <c r="BC2">
        <f t="array" ref="BC2:BD6">LOGEST(BB2:BB17,BA2:BA17,TRUE, TRUE)</f>
        <v>1.9059908578869575</v>
      </c>
      <c r="BD2">
        <v>0</v>
      </c>
      <c r="BE2" s="40">
        <v>1988</v>
      </c>
      <c r="BF2" s="41">
        <v>7284500.2019999996</v>
      </c>
      <c r="BG2">
        <f t="array" ref="BG2:BH6">LOGEST(BF2:BF17,BE2:BE17,TRUE, TRUE)</f>
        <v>1.8635172755865288</v>
      </c>
      <c r="BH2">
        <v>0</v>
      </c>
      <c r="BI2" s="40">
        <v>1988</v>
      </c>
      <c r="BJ2" s="41">
        <v>7284500.2019999996</v>
      </c>
      <c r="BK2">
        <f t="array" ref="BK2:BL6">LOGEST(BJ2:BJ17,BI2:BI17,TRUE, TRUE)</f>
        <v>1.8454661166346176</v>
      </c>
      <c r="BL2">
        <v>0</v>
      </c>
      <c r="BM2" s="40">
        <v>1988</v>
      </c>
      <c r="BN2" s="41">
        <v>7284500.2019999996</v>
      </c>
      <c r="BO2">
        <f t="array" ref="BO2:BP6">LOGEST(BN2:BN17,BM2:BM17,TRUE, TRUE)</f>
        <v>1.8429946228840701</v>
      </c>
      <c r="BP2">
        <v>0</v>
      </c>
      <c r="BQ2" s="40">
        <v>1988</v>
      </c>
      <c r="BR2" s="41">
        <v>7284500.2019999996</v>
      </c>
      <c r="BS2">
        <f t="array" ref="BS2:BT6">LOGEST(BR2:BR17,BQ2:BQ17,TRUE, TRUE)</f>
        <v>1.8913522611340881</v>
      </c>
      <c r="BT2">
        <v>0</v>
      </c>
      <c r="BU2" s="40">
        <v>1988</v>
      </c>
      <c r="BV2" s="41">
        <v>7284500.2019999996</v>
      </c>
      <c r="BW2">
        <f t="array" ref="BW2:BX6">LOGEST(BV2:BV17,BU2:BU17,TRUE, TRUE)</f>
        <v>1.850455085262986</v>
      </c>
      <c r="BX2">
        <v>0</v>
      </c>
    </row>
    <row r="3" spans="2:76" x14ac:dyDescent="0.25">
      <c r="B3">
        <v>0.67220932176094961</v>
      </c>
      <c r="C3" s="47">
        <v>0.93426170849854828</v>
      </c>
      <c r="D3">
        <v>198.96568073556989</v>
      </c>
      <c r="E3" s="40">
        <v>1989</v>
      </c>
      <c r="F3" s="41">
        <v>19701271.449999999</v>
      </c>
      <c r="G3">
        <v>4.808371117680206E-2</v>
      </c>
      <c r="H3">
        <v>95.978133433013284</v>
      </c>
      <c r="I3" s="40">
        <v>1992</v>
      </c>
      <c r="J3" s="41">
        <v>18346118.66</v>
      </c>
      <c r="K3">
        <v>5.2363541926999616E-2</v>
      </c>
      <c r="L3">
        <v>104.54727918940365</v>
      </c>
      <c r="M3" s="40">
        <v>1992</v>
      </c>
      <c r="N3" s="41">
        <v>18346118.66</v>
      </c>
      <c r="O3">
        <v>4.7655764903572588E-2</v>
      </c>
      <c r="P3">
        <v>95.144924095175398</v>
      </c>
      <c r="Q3" s="40">
        <v>1989</v>
      </c>
      <c r="R3" s="41">
        <v>19701271.449999999</v>
      </c>
      <c r="S3">
        <v>5.0432801599708386E-2</v>
      </c>
      <c r="T3">
        <v>100.67986074493371</v>
      </c>
      <c r="U3" s="40">
        <v>1989</v>
      </c>
      <c r="V3" s="41">
        <v>19701271.449999999</v>
      </c>
      <c r="W3">
        <v>5.0863071123087543E-2</v>
      </c>
      <c r="X3">
        <v>101.5388151222938</v>
      </c>
      <c r="Y3" s="40">
        <v>1989</v>
      </c>
      <c r="Z3" s="41">
        <v>19701271.449999999</v>
      </c>
      <c r="AA3">
        <v>4.9836404355883414E-2</v>
      </c>
      <c r="AB3">
        <v>99.486153901676104</v>
      </c>
      <c r="AC3" s="40">
        <v>1989</v>
      </c>
      <c r="AD3" s="41">
        <v>19701271.449999999</v>
      </c>
      <c r="AE3">
        <v>4.8383389803064891E-2</v>
      </c>
      <c r="AF3">
        <v>96.582547008777567</v>
      </c>
      <c r="AG3" s="40">
        <v>1989</v>
      </c>
      <c r="AH3" s="41">
        <v>19701271.449999999</v>
      </c>
      <c r="AI3">
        <v>4.9856616767755692E-2</v>
      </c>
      <c r="AJ3">
        <v>99.523391235505031</v>
      </c>
      <c r="AK3" s="40">
        <v>1989</v>
      </c>
      <c r="AL3" s="41">
        <v>19701271.449999999</v>
      </c>
      <c r="AM3">
        <v>4.9399454520874707E-2</v>
      </c>
      <c r="AN3">
        <v>98.607722611506929</v>
      </c>
      <c r="AO3" s="40">
        <v>1989</v>
      </c>
      <c r="AP3" s="41">
        <v>19701271.449999999</v>
      </c>
      <c r="AQ3">
        <v>4.731788847183914E-2</v>
      </c>
      <c r="AR3">
        <v>94.449690136987371</v>
      </c>
      <c r="AS3" s="40">
        <v>1989</v>
      </c>
      <c r="AT3" s="41">
        <v>19701271.449999999</v>
      </c>
      <c r="AU3">
        <v>4.9794426764861163E-2</v>
      </c>
      <c r="AV3">
        <v>99.386799847305014</v>
      </c>
      <c r="AW3" s="40">
        <v>1989</v>
      </c>
      <c r="AX3" s="41">
        <v>19701271.449999999</v>
      </c>
      <c r="AY3">
        <v>5.0015865537843186E-2</v>
      </c>
      <c r="AZ3">
        <v>99.828778848543905</v>
      </c>
      <c r="BA3" s="40">
        <v>1989</v>
      </c>
      <c r="BB3" s="41">
        <v>19701271.449999999</v>
      </c>
      <c r="BC3">
        <v>4.5254776597110399E-2</v>
      </c>
      <c r="BD3">
        <v>90.3230882164262</v>
      </c>
      <c r="BE3" s="40">
        <v>1989</v>
      </c>
      <c r="BF3" s="41">
        <v>19701271.449999999</v>
      </c>
      <c r="BG3">
        <v>5.033316318797789E-2</v>
      </c>
      <c r="BH3">
        <v>100.45578515031528</v>
      </c>
      <c r="BI3" s="40">
        <v>1989</v>
      </c>
      <c r="BJ3" s="41">
        <v>19701271.449999999</v>
      </c>
      <c r="BK3">
        <v>4.9404304709431975E-2</v>
      </c>
      <c r="BL3">
        <v>98.598858501312222</v>
      </c>
      <c r="BM3" s="40">
        <v>1989</v>
      </c>
      <c r="BN3" s="41">
        <v>19701271.449999999</v>
      </c>
      <c r="BO3">
        <v>4.8981111903243758E-2</v>
      </c>
      <c r="BP3">
        <v>97.754269596326395</v>
      </c>
      <c r="BQ3" s="40">
        <v>1989</v>
      </c>
      <c r="BR3" s="41">
        <v>19701271.449999999</v>
      </c>
      <c r="BS3">
        <v>5.163548106642972E-2</v>
      </c>
      <c r="BT3">
        <v>103.05173853289972</v>
      </c>
      <c r="BU3" s="40">
        <v>1989</v>
      </c>
      <c r="BV3" s="41">
        <v>19701271.449999999</v>
      </c>
      <c r="BW3">
        <v>5.1867852043024583E-2</v>
      </c>
      <c r="BX3">
        <v>103.51224280737303</v>
      </c>
    </row>
    <row r="4" spans="2:76" ht="15.75" thickBot="1" x14ac:dyDescent="0.3">
      <c r="B4">
        <v>0.6222761062632064</v>
      </c>
      <c r="C4" s="47">
        <v>0.91578641245536641</v>
      </c>
      <c r="D4">
        <v>152.24395668430498</v>
      </c>
      <c r="E4" s="40">
        <v>1992</v>
      </c>
      <c r="F4" s="41">
        <v>18346118.66</v>
      </c>
      <c r="G4">
        <v>0.91974638601866809</v>
      </c>
      <c r="H4">
        <v>0.84241396271551727</v>
      </c>
      <c r="I4" s="40">
        <v>1992</v>
      </c>
      <c r="J4" s="41">
        <v>21725475.710000001</v>
      </c>
      <c r="K4">
        <v>0.92083759226643114</v>
      </c>
      <c r="L4">
        <v>0.80771930348653753</v>
      </c>
      <c r="M4" s="40">
        <v>1992</v>
      </c>
      <c r="N4" s="41">
        <v>21725475.710000001</v>
      </c>
      <c r="O4">
        <v>0.93426170849854828</v>
      </c>
      <c r="P4">
        <v>0.75950791296096676</v>
      </c>
      <c r="Q4" s="40">
        <v>1992</v>
      </c>
      <c r="R4" s="41">
        <v>21725475.710000001</v>
      </c>
      <c r="S4">
        <v>0.91578641245536641</v>
      </c>
      <c r="T4">
        <v>0.85800633326962472</v>
      </c>
      <c r="U4" s="40">
        <v>1992</v>
      </c>
      <c r="V4" s="41">
        <v>18346118.66</v>
      </c>
      <c r="W4">
        <v>0.91509664215228081</v>
      </c>
      <c r="X4">
        <v>0.86532644962965566</v>
      </c>
      <c r="Y4" s="40">
        <v>1992</v>
      </c>
      <c r="Z4" s="41">
        <v>18346118.66</v>
      </c>
      <c r="AA4">
        <v>0.91815434323372103</v>
      </c>
      <c r="AB4">
        <v>0.85886504070171898</v>
      </c>
      <c r="AC4" s="40">
        <v>1992</v>
      </c>
      <c r="AD4" s="41">
        <v>18346118.66</v>
      </c>
      <c r="AE4">
        <v>0.92247532712126434</v>
      </c>
      <c r="AF4">
        <v>0.84142248255387941</v>
      </c>
      <c r="AG4" s="40">
        <v>1992</v>
      </c>
      <c r="AH4" s="41">
        <v>18346118.66</v>
      </c>
      <c r="AI4">
        <v>0.9189233018589702</v>
      </c>
      <c r="AJ4">
        <v>0.86704297535194541</v>
      </c>
      <c r="AK4" s="40">
        <v>1992</v>
      </c>
      <c r="AL4" s="41">
        <v>18346118.66</v>
      </c>
      <c r="AM4">
        <v>0.92047779807853436</v>
      </c>
      <c r="AN4">
        <v>0.86378445934330772</v>
      </c>
      <c r="AO4" s="40">
        <v>1992</v>
      </c>
      <c r="AP4" s="41">
        <v>18346118.66</v>
      </c>
      <c r="AQ4">
        <v>0.92685646579371217</v>
      </c>
      <c r="AR4">
        <v>0.82899198573054145</v>
      </c>
      <c r="AS4" s="40">
        <v>1992</v>
      </c>
      <c r="AT4" s="41">
        <v>18346118.66</v>
      </c>
      <c r="AU4">
        <v>0.91912266234388507</v>
      </c>
      <c r="AV4">
        <v>0.86667696868805</v>
      </c>
      <c r="AW4" s="40">
        <v>1992</v>
      </c>
      <c r="AX4" s="41">
        <v>18346118.66</v>
      </c>
      <c r="AY4">
        <v>0.91931061125080848</v>
      </c>
      <c r="AZ4">
        <v>0.87053113263744786</v>
      </c>
      <c r="BA4" s="40">
        <v>1992</v>
      </c>
      <c r="BB4" s="41">
        <v>18346118.66</v>
      </c>
      <c r="BC4">
        <v>0.93552516683041598</v>
      </c>
      <c r="BD4">
        <v>0.78089080744070039</v>
      </c>
      <c r="BE4" s="40">
        <v>1992</v>
      </c>
      <c r="BF4" s="41">
        <v>18346118.66</v>
      </c>
      <c r="BG4">
        <v>0.91613776977953831</v>
      </c>
      <c r="BH4">
        <v>0.85778919102433293</v>
      </c>
      <c r="BI4" s="40">
        <v>1992</v>
      </c>
      <c r="BJ4" s="41">
        <v>18346118.66</v>
      </c>
      <c r="BK4">
        <v>0.91657703311992045</v>
      </c>
      <c r="BL4">
        <v>0.82816705802277291</v>
      </c>
      <c r="BM4" s="40">
        <v>1992</v>
      </c>
      <c r="BN4" s="41">
        <v>18346118.66</v>
      </c>
      <c r="BO4">
        <v>0.91755257273250934</v>
      </c>
      <c r="BP4">
        <v>0.82107305390028618</v>
      </c>
      <c r="BQ4" s="40">
        <v>1992</v>
      </c>
      <c r="BR4" s="41">
        <v>18346118.66</v>
      </c>
      <c r="BS4">
        <v>0.91582910891464531</v>
      </c>
      <c r="BT4">
        <v>0.86556838914912759</v>
      </c>
      <c r="BU4" s="40">
        <v>1992</v>
      </c>
      <c r="BV4" s="41">
        <v>18346118.66</v>
      </c>
      <c r="BW4">
        <v>0.90955322321486953</v>
      </c>
      <c r="BX4">
        <v>0.85138752705974807</v>
      </c>
    </row>
    <row r="5" spans="2:76" ht="17.25" thickTop="1" thickBot="1" x14ac:dyDescent="0.3">
      <c r="B5">
        <v>0.62479514313778728</v>
      </c>
      <c r="C5" s="47">
        <v>0.91509664215228081</v>
      </c>
      <c r="D5">
        <v>150.89336057956737</v>
      </c>
      <c r="E5" s="40">
        <v>1992</v>
      </c>
      <c r="F5" s="41">
        <v>21725475.710000001</v>
      </c>
      <c r="G5">
        <v>171.90747065283838</v>
      </c>
      <c r="H5">
        <v>15</v>
      </c>
      <c r="I5" s="40">
        <v>1993</v>
      </c>
      <c r="J5" s="41">
        <v>34811248.700000003</v>
      </c>
      <c r="K5" s="44">
        <v>162.85161935850638</v>
      </c>
      <c r="L5">
        <v>14</v>
      </c>
      <c r="M5" s="40">
        <v>1993</v>
      </c>
      <c r="N5" s="41">
        <v>34811248.700000003</v>
      </c>
      <c r="O5" s="44">
        <v>198.96568073556989</v>
      </c>
      <c r="P5">
        <v>14</v>
      </c>
      <c r="Q5" s="40">
        <v>1993</v>
      </c>
      <c r="R5" s="41">
        <v>34811248.700000003</v>
      </c>
      <c r="S5" s="44">
        <v>152.24395668430498</v>
      </c>
      <c r="T5">
        <v>14</v>
      </c>
      <c r="U5" s="40">
        <v>1993</v>
      </c>
      <c r="V5" s="41">
        <v>34811248.700000003</v>
      </c>
      <c r="W5" s="44">
        <v>150.89336057956737</v>
      </c>
      <c r="X5">
        <v>14</v>
      </c>
      <c r="Y5" s="40">
        <v>1992</v>
      </c>
      <c r="Z5" s="41">
        <v>21725475.710000001</v>
      </c>
      <c r="AA5" s="44">
        <v>157.05367044678786</v>
      </c>
      <c r="AB5">
        <v>14</v>
      </c>
      <c r="AC5" s="40">
        <v>1992</v>
      </c>
      <c r="AD5" s="41">
        <v>21725475.710000001</v>
      </c>
      <c r="AE5" s="44">
        <v>166.58766944942607</v>
      </c>
      <c r="AF5">
        <v>14</v>
      </c>
      <c r="AG5" s="40">
        <v>1992</v>
      </c>
      <c r="AH5" s="41">
        <v>21725475.710000001</v>
      </c>
      <c r="AI5" s="44">
        <v>158.67600088557541</v>
      </c>
      <c r="AJ5">
        <v>14</v>
      </c>
      <c r="AK5" s="40">
        <v>1992</v>
      </c>
      <c r="AL5" s="41">
        <v>21725475.710000001</v>
      </c>
      <c r="AM5" s="44">
        <v>162.05146313511403</v>
      </c>
      <c r="AN5">
        <v>14</v>
      </c>
      <c r="AO5" s="40">
        <v>1992</v>
      </c>
      <c r="AP5" s="41">
        <v>21725475.710000001</v>
      </c>
      <c r="AQ5" s="44">
        <v>177.40447822107666</v>
      </c>
      <c r="AR5">
        <v>14</v>
      </c>
      <c r="AS5" s="40">
        <v>1992</v>
      </c>
      <c r="AT5" s="41">
        <v>21725475.710000001</v>
      </c>
      <c r="AU5" s="44">
        <v>159.10164263229183</v>
      </c>
      <c r="AV5">
        <v>14</v>
      </c>
      <c r="AW5" s="40">
        <v>1992</v>
      </c>
      <c r="AX5" s="41">
        <v>21725475.710000001</v>
      </c>
      <c r="AY5" s="44">
        <v>159.50484638713152</v>
      </c>
      <c r="AZ5">
        <v>14</v>
      </c>
      <c r="BA5" s="40">
        <v>1992</v>
      </c>
      <c r="BB5" s="41">
        <v>21725475.710000001</v>
      </c>
      <c r="BC5" s="44">
        <v>203.13898759810206</v>
      </c>
      <c r="BD5">
        <v>14</v>
      </c>
      <c r="BE5" s="40">
        <v>1992</v>
      </c>
      <c r="BF5" s="41">
        <v>21725475.710000001</v>
      </c>
      <c r="BG5" s="44">
        <v>152.94046847068131</v>
      </c>
      <c r="BH5">
        <v>14</v>
      </c>
      <c r="BI5" s="40">
        <v>1992</v>
      </c>
      <c r="BJ5" s="41">
        <v>21725475.710000001</v>
      </c>
      <c r="BK5" s="44">
        <v>153.81949292363322</v>
      </c>
      <c r="BL5">
        <v>14</v>
      </c>
      <c r="BM5" s="40">
        <v>1992</v>
      </c>
      <c r="BN5" s="41">
        <v>21725475.710000001</v>
      </c>
      <c r="BO5" s="44">
        <v>155.80517723832287</v>
      </c>
      <c r="BP5">
        <v>14</v>
      </c>
      <c r="BQ5" s="40">
        <v>1992</v>
      </c>
      <c r="BR5" s="41">
        <v>21725475.710000001</v>
      </c>
      <c r="BS5" s="44">
        <v>152.32828546157469</v>
      </c>
      <c r="BT5">
        <v>14</v>
      </c>
      <c r="BU5" s="40">
        <v>1992</v>
      </c>
      <c r="BV5" s="41">
        <v>21725475.710000001</v>
      </c>
      <c r="BW5" s="44">
        <v>140.78716320935408</v>
      </c>
      <c r="BX5">
        <v>14</v>
      </c>
    </row>
    <row r="6" spans="2:76" ht="15.75" thickTop="1" x14ac:dyDescent="0.25">
      <c r="B6">
        <v>0.62455508147046435</v>
      </c>
      <c r="C6" s="47">
        <v>0.91815434323372103</v>
      </c>
      <c r="D6">
        <v>157.05367044678786</v>
      </c>
      <c r="E6" s="40">
        <v>1993</v>
      </c>
      <c r="F6" s="41">
        <v>34811248.700000003</v>
      </c>
      <c r="G6">
        <v>121.99607645205859</v>
      </c>
      <c r="H6">
        <v>10.644919268670913</v>
      </c>
      <c r="I6" s="40">
        <v>1994</v>
      </c>
      <c r="J6" s="41">
        <v>49101556.32</v>
      </c>
      <c r="K6">
        <v>106.24610205110447</v>
      </c>
      <c r="L6">
        <v>9.133746625146884</v>
      </c>
      <c r="M6" s="40">
        <v>1994</v>
      </c>
      <c r="N6" s="41">
        <v>49101556.32</v>
      </c>
      <c r="O6">
        <v>114.77380455462827</v>
      </c>
      <c r="P6">
        <v>8.075931777904529</v>
      </c>
      <c r="Q6" s="40">
        <v>1994</v>
      </c>
      <c r="R6" s="41">
        <v>49101556.32</v>
      </c>
      <c r="S6">
        <v>112.07817470532855</v>
      </c>
      <c r="T6">
        <v>10.306448151031008</v>
      </c>
      <c r="U6" s="40">
        <v>1994</v>
      </c>
      <c r="V6" s="41">
        <v>49101556.32</v>
      </c>
      <c r="W6">
        <v>112.98741901155989</v>
      </c>
      <c r="X6">
        <v>10.483058102001308</v>
      </c>
      <c r="Y6" s="40">
        <v>1994</v>
      </c>
      <c r="Z6" s="41">
        <v>49101556.32</v>
      </c>
      <c r="AA6">
        <v>115.85050778780179</v>
      </c>
      <c r="AB6">
        <v>10.327088213953914</v>
      </c>
      <c r="AC6" s="40">
        <v>1993</v>
      </c>
      <c r="AD6" s="41">
        <v>34811248.700000003</v>
      </c>
      <c r="AE6">
        <v>117.94270297628877</v>
      </c>
      <c r="AF6">
        <v>9.9118851180598675</v>
      </c>
      <c r="AG6" s="40">
        <v>1993</v>
      </c>
      <c r="AH6" s="41">
        <v>34811248.700000003</v>
      </c>
      <c r="AI6">
        <v>119.28682914094209</v>
      </c>
      <c r="AJ6">
        <v>10.524689295500158</v>
      </c>
      <c r="AK6" s="40">
        <v>1993</v>
      </c>
      <c r="AL6" s="41">
        <v>34811248.700000003</v>
      </c>
      <c r="AM6">
        <v>120.910419796125</v>
      </c>
      <c r="AN6">
        <v>10.445730290842146</v>
      </c>
      <c r="AO6" s="40">
        <v>1993</v>
      </c>
      <c r="AP6" s="41">
        <v>34811248.700000003</v>
      </c>
      <c r="AQ6">
        <v>121.91727373835589</v>
      </c>
      <c r="AR6">
        <v>9.6211879736765287</v>
      </c>
      <c r="AS6" s="40">
        <v>1993</v>
      </c>
      <c r="AT6" s="41">
        <v>34811248.700000003</v>
      </c>
      <c r="AU6">
        <v>119.50585264613852</v>
      </c>
      <c r="AV6">
        <v>10.5158055527603</v>
      </c>
      <c r="AW6" s="40">
        <v>1993</v>
      </c>
      <c r="AX6" s="41">
        <v>34811248.700000003</v>
      </c>
      <c r="AY6">
        <v>120.87667294679697</v>
      </c>
      <c r="AZ6">
        <v>10.60954234047453</v>
      </c>
      <c r="BA6" s="40">
        <v>1993</v>
      </c>
      <c r="BB6" s="41">
        <v>34811248.700000003</v>
      </c>
      <c r="BC6">
        <v>123.87221529894219</v>
      </c>
      <c r="BD6">
        <v>8.5370663440354448</v>
      </c>
      <c r="BE6" s="40">
        <v>1993</v>
      </c>
      <c r="BF6" s="41">
        <v>34811248.700000003</v>
      </c>
      <c r="BG6">
        <v>112.53394788847022</v>
      </c>
      <c r="BH6">
        <v>10.301232147334515</v>
      </c>
      <c r="BI6" s="40">
        <v>1993</v>
      </c>
      <c r="BJ6" s="41">
        <v>34811248.700000003</v>
      </c>
      <c r="BK6">
        <v>105.49874139767199</v>
      </c>
      <c r="BL6">
        <v>9.6020494639173286</v>
      </c>
      <c r="BM6" s="40">
        <v>1993</v>
      </c>
      <c r="BN6" s="41">
        <v>34811248.700000003</v>
      </c>
      <c r="BO6">
        <v>105.03776783520703</v>
      </c>
      <c r="BP6">
        <v>9.438253437775991</v>
      </c>
      <c r="BQ6" s="40">
        <v>1993</v>
      </c>
      <c r="BR6" s="41">
        <v>34811248.700000003</v>
      </c>
      <c r="BS6">
        <v>114.12566701970236</v>
      </c>
      <c r="BT6">
        <v>10.488920908119017</v>
      </c>
      <c r="BU6" s="40">
        <v>1993</v>
      </c>
      <c r="BV6" s="41">
        <v>34811248.700000003</v>
      </c>
      <c r="BW6">
        <v>102.05108466426829</v>
      </c>
      <c r="BX6">
        <v>10.148050097260787</v>
      </c>
    </row>
    <row r="7" spans="2:76" x14ac:dyDescent="0.25">
      <c r="B7">
        <v>0.62447882756735373</v>
      </c>
      <c r="C7" s="47">
        <v>0.92247532712126434</v>
      </c>
      <c r="D7">
        <v>166.58766944942607</v>
      </c>
      <c r="E7" s="40">
        <v>1994</v>
      </c>
      <c r="F7" s="41">
        <v>49101556.32</v>
      </c>
      <c r="G7" t="s">
        <v>76</v>
      </c>
      <c r="H7">
        <f>TINV(0.0455,H5)</f>
        <v>2.1811656819040768</v>
      </c>
      <c r="I7" s="40">
        <v>1994</v>
      </c>
      <c r="J7" s="41">
        <v>80195977.310000002</v>
      </c>
      <c r="K7" t="s">
        <v>76</v>
      </c>
      <c r="L7">
        <f>TINV(0.0455,L5)</f>
        <v>2.1952912869767061</v>
      </c>
      <c r="M7" s="40">
        <v>1994</v>
      </c>
      <c r="N7" s="41">
        <v>80195977.310000002</v>
      </c>
      <c r="O7" t="s">
        <v>76</v>
      </c>
      <c r="P7">
        <f>TINV(0.0455,P5)</f>
        <v>2.1952912869767061</v>
      </c>
      <c r="Q7" s="40">
        <v>1994</v>
      </c>
      <c r="R7" s="41">
        <v>80195977.310000002</v>
      </c>
      <c r="S7" t="s">
        <v>76</v>
      </c>
      <c r="T7">
        <f>TINV(0.0455,T5)</f>
        <v>2.1952912869767061</v>
      </c>
      <c r="U7" s="40">
        <v>1994</v>
      </c>
      <c r="V7" s="41">
        <v>80195977.310000002</v>
      </c>
      <c r="W7" t="s">
        <v>76</v>
      </c>
      <c r="X7">
        <f>TINV(0.0455,X5)</f>
        <v>2.1952912869767061</v>
      </c>
      <c r="Y7" s="40">
        <v>1994</v>
      </c>
      <c r="Z7" s="41">
        <v>80195977.310000002</v>
      </c>
      <c r="AA7" t="s">
        <v>76</v>
      </c>
      <c r="AB7">
        <f>TINV(0.0455,AB5)</f>
        <v>2.1952912869767061</v>
      </c>
      <c r="AC7" s="40">
        <v>1994</v>
      </c>
      <c r="AD7" s="41">
        <v>80195977.310000002</v>
      </c>
      <c r="AE7" t="s">
        <v>76</v>
      </c>
      <c r="AF7">
        <f>TINV(0.0455,AF5)</f>
        <v>2.1952912869767061</v>
      </c>
      <c r="AG7" s="40">
        <v>1994</v>
      </c>
      <c r="AH7" s="41">
        <v>49101556.32</v>
      </c>
      <c r="AI7" t="s">
        <v>76</v>
      </c>
      <c r="AJ7">
        <f>TINV(0.0455,AJ5)</f>
        <v>2.1952912869767061</v>
      </c>
      <c r="AK7" s="40">
        <v>1994</v>
      </c>
      <c r="AL7" s="41">
        <v>49101556.32</v>
      </c>
      <c r="AM7" t="s">
        <v>76</v>
      </c>
      <c r="AN7">
        <f>TINV(0.0455,AN5)</f>
        <v>2.1952912869767061</v>
      </c>
      <c r="AO7" s="40">
        <v>1994</v>
      </c>
      <c r="AP7" s="41">
        <v>49101556.32</v>
      </c>
      <c r="AQ7" t="s">
        <v>76</v>
      </c>
      <c r="AR7">
        <f>TINV(0.0455,AR5)</f>
        <v>2.1952912869767061</v>
      </c>
      <c r="AS7" s="40">
        <v>1994</v>
      </c>
      <c r="AT7" s="41">
        <v>49101556.32</v>
      </c>
      <c r="AU7" t="s">
        <v>76</v>
      </c>
      <c r="AV7">
        <f>TINV(0.0455,AV5)</f>
        <v>2.1952912869767061</v>
      </c>
      <c r="AW7" s="40">
        <v>1994</v>
      </c>
      <c r="AX7" s="41">
        <v>49101556.32</v>
      </c>
      <c r="AY7" t="s">
        <v>76</v>
      </c>
      <c r="AZ7">
        <f>TINV(0.0455,AZ5)</f>
        <v>2.1952912869767061</v>
      </c>
      <c r="BA7" s="40">
        <v>1994</v>
      </c>
      <c r="BB7" s="41">
        <v>49101556.32</v>
      </c>
      <c r="BC7" t="s">
        <v>76</v>
      </c>
      <c r="BD7">
        <f>TINV(0.0455,BD5)</f>
        <v>2.1952912869767061</v>
      </c>
      <c r="BE7" s="40">
        <v>1994</v>
      </c>
      <c r="BF7" s="41">
        <v>49101556.32</v>
      </c>
      <c r="BG7" t="s">
        <v>76</v>
      </c>
      <c r="BH7">
        <f>TINV(0.0455,BH5)</f>
        <v>2.1952912869767061</v>
      </c>
      <c r="BI7" s="40">
        <v>1994</v>
      </c>
      <c r="BJ7" s="41">
        <v>49101556.32</v>
      </c>
      <c r="BK7" t="s">
        <v>76</v>
      </c>
      <c r="BL7">
        <f>TINV(0.0455,BL5)</f>
        <v>2.1952912869767061</v>
      </c>
      <c r="BM7" s="40">
        <v>1994</v>
      </c>
      <c r="BN7" s="41">
        <v>49101556.32</v>
      </c>
      <c r="BO7" t="s">
        <v>76</v>
      </c>
      <c r="BP7">
        <f>TINV(0.0455,BP5)</f>
        <v>2.1952912869767061</v>
      </c>
      <c r="BQ7" s="40">
        <v>1994</v>
      </c>
      <c r="BR7" s="41">
        <v>49101556.32</v>
      </c>
      <c r="BS7" t="s">
        <v>76</v>
      </c>
      <c r="BT7">
        <f>TINV(0.0455,BT5)</f>
        <v>2.1952912869767061</v>
      </c>
      <c r="BU7" s="40">
        <v>1994</v>
      </c>
      <c r="BV7" s="41">
        <v>49101556.32</v>
      </c>
    </row>
    <row r="8" spans="2:76" x14ac:dyDescent="0.25">
      <c r="B8">
        <v>0.62802716231522893</v>
      </c>
      <c r="C8" s="47">
        <v>0.9189233018589702</v>
      </c>
      <c r="D8">
        <v>158.67600088557541</v>
      </c>
      <c r="E8" s="40">
        <v>1994</v>
      </c>
      <c r="F8" s="41">
        <v>80195977.310000002</v>
      </c>
      <c r="G8" t="s">
        <v>77</v>
      </c>
      <c r="H8">
        <f>H7*G3</f>
        <v>0.10487854067742815</v>
      </c>
      <c r="I8" s="40">
        <v>1995</v>
      </c>
      <c r="J8" s="41">
        <v>136549664.40000001</v>
      </c>
      <c r="K8" t="s">
        <v>77</v>
      </c>
      <c r="L8">
        <f>L7*K3</f>
        <v>0.11495322734758169</v>
      </c>
      <c r="M8" s="40">
        <v>1995</v>
      </c>
      <c r="N8" s="41">
        <v>136549664.40000001</v>
      </c>
      <c r="O8" t="s">
        <v>77</v>
      </c>
      <c r="P8">
        <f>P7*O3</f>
        <v>0.1046182854670232</v>
      </c>
      <c r="Q8" s="40">
        <v>1995</v>
      </c>
      <c r="R8" s="41">
        <v>136549664.40000001</v>
      </c>
      <c r="S8" t="s">
        <v>77</v>
      </c>
      <c r="T8">
        <f>T7*S3</f>
        <v>0.1107146899296647</v>
      </c>
      <c r="U8" s="40">
        <v>1995</v>
      </c>
      <c r="V8" s="41">
        <v>136549664.40000001</v>
      </c>
      <c r="W8" t="s">
        <v>77</v>
      </c>
      <c r="X8">
        <f>X7*W3</f>
        <v>0.11165925686539059</v>
      </c>
      <c r="Y8" s="40">
        <v>1995</v>
      </c>
      <c r="Z8" s="41">
        <v>136549664.40000001</v>
      </c>
      <c r="AA8" t="s">
        <v>77</v>
      </c>
      <c r="AB8">
        <f>AB7*AA3</f>
        <v>0.10940542425671881</v>
      </c>
      <c r="AC8" s="40">
        <v>1995</v>
      </c>
      <c r="AD8" s="41">
        <v>136549664.40000001</v>
      </c>
      <c r="AE8" t="s">
        <v>77</v>
      </c>
      <c r="AF8">
        <f>AF7*AE3</f>
        <v>0.10621563406906596</v>
      </c>
      <c r="AG8" s="40">
        <v>1995</v>
      </c>
      <c r="AH8" s="41">
        <v>136549664.40000001</v>
      </c>
      <c r="AI8" t="s">
        <v>77</v>
      </c>
      <c r="AJ8">
        <f>AJ7*AI3</f>
        <v>0.10944979638839082</v>
      </c>
      <c r="AK8" s="40">
        <v>1994</v>
      </c>
      <c r="AL8" s="41">
        <v>80195977.310000002</v>
      </c>
      <c r="AM8" t="s">
        <v>77</v>
      </c>
      <c r="AN8">
        <f>AN7*AM3</f>
        <v>0.10844619209107829</v>
      </c>
      <c r="AO8" s="40">
        <v>1994</v>
      </c>
      <c r="AP8" s="41">
        <v>80195977.310000002</v>
      </c>
      <c r="AQ8" t="s">
        <v>77</v>
      </c>
      <c r="AR8">
        <f>AR7*AQ3</f>
        <v>0.10387654828036398</v>
      </c>
      <c r="AS8" s="40">
        <v>1994</v>
      </c>
      <c r="AT8" s="41">
        <v>80195977.310000002</v>
      </c>
      <c r="AU8" t="s">
        <v>77</v>
      </c>
      <c r="AV8">
        <f>AV7*AU3</f>
        <v>0.1093132712168994</v>
      </c>
      <c r="AW8" s="40">
        <v>1994</v>
      </c>
      <c r="AX8" s="41">
        <v>80195977.310000002</v>
      </c>
      <c r="AY8" t="s">
        <v>77</v>
      </c>
      <c r="AZ8">
        <f>AZ7*AY3</f>
        <v>0.10979939382582565</v>
      </c>
      <c r="BA8" s="40">
        <v>1994</v>
      </c>
      <c r="BB8" s="41">
        <v>80195977.310000002</v>
      </c>
      <c r="BC8" t="s">
        <v>77</v>
      </c>
      <c r="BD8">
        <f>BD7*BC3</f>
        <v>9.9347416757713802E-2</v>
      </c>
      <c r="BE8" s="40">
        <v>1994</v>
      </c>
      <c r="BF8" s="41">
        <v>80195977.310000002</v>
      </c>
      <c r="BG8" t="s">
        <v>77</v>
      </c>
      <c r="BH8">
        <f>BH7*BG3</f>
        <v>0.11049595459254455</v>
      </c>
      <c r="BI8" s="40">
        <v>1994</v>
      </c>
      <c r="BJ8" s="41">
        <v>80195977.310000002</v>
      </c>
      <c r="BK8" t="s">
        <v>77</v>
      </c>
      <c r="BL8">
        <f>BL7*BK3</f>
        <v>0.10845683966775826</v>
      </c>
      <c r="BM8" s="40">
        <v>1994</v>
      </c>
      <c r="BN8" s="41">
        <v>80195977.310000002</v>
      </c>
      <c r="BO8" t="s">
        <v>77</v>
      </c>
      <c r="BP8">
        <f>BP7*BO3</f>
        <v>0.10752780818762205</v>
      </c>
      <c r="BQ8" s="40">
        <v>1994</v>
      </c>
      <c r="BR8" s="41">
        <v>80195977.310000002</v>
      </c>
      <c r="BS8" t="s">
        <v>77</v>
      </c>
      <c r="BT8">
        <f>BT7*BS3</f>
        <v>0.11335492168398384</v>
      </c>
      <c r="BU8" s="40">
        <v>1994</v>
      </c>
      <c r="BV8" s="41">
        <v>80195977.310000002</v>
      </c>
    </row>
    <row r="9" spans="2:76" x14ac:dyDescent="0.25">
      <c r="B9">
        <v>0.62885226812854622</v>
      </c>
      <c r="C9" s="47">
        <v>0.92047779807853436</v>
      </c>
      <c r="D9">
        <v>162.05146313511403</v>
      </c>
      <c r="E9" s="40">
        <v>1995</v>
      </c>
      <c r="F9" s="41">
        <v>136549664.40000001</v>
      </c>
      <c r="G9" t="s">
        <v>78</v>
      </c>
      <c r="H9">
        <f>G2+H8</f>
        <v>1.9833197987449118</v>
      </c>
      <c r="I9" s="40">
        <v>1996</v>
      </c>
      <c r="J9" s="41">
        <v>148070658.90000001</v>
      </c>
      <c r="K9" t="s">
        <v>78</v>
      </c>
      <c r="L9">
        <f>K2+L8</f>
        <v>2.0657318653257182</v>
      </c>
      <c r="M9" s="40">
        <v>1996</v>
      </c>
      <c r="N9" s="41">
        <v>148070658.90000001</v>
      </c>
      <c r="O9" t="s">
        <v>78</v>
      </c>
      <c r="P9">
        <f>O2+P8</f>
        <v>2.063177918072312</v>
      </c>
      <c r="Q9" s="40">
        <v>1996</v>
      </c>
      <c r="R9" s="41">
        <v>148070658.90000001</v>
      </c>
      <c r="S9" t="s">
        <v>78</v>
      </c>
      <c r="T9">
        <f>S2+T8</f>
        <v>1.973878668427129</v>
      </c>
      <c r="U9" s="40">
        <v>1996</v>
      </c>
      <c r="V9" s="41">
        <v>148070658.90000001</v>
      </c>
      <c r="W9" t="s">
        <v>78</v>
      </c>
      <c r="X9">
        <f>W2+X8</f>
        <v>1.9795225304919721</v>
      </c>
      <c r="Y9" s="40">
        <v>1996</v>
      </c>
      <c r="Z9" s="41">
        <v>148070658.90000001</v>
      </c>
      <c r="AA9" t="s">
        <v>78</v>
      </c>
      <c r="AB9">
        <f>AA2+AB8</f>
        <v>1.9768203493293059</v>
      </c>
      <c r="AC9" s="40">
        <v>1996</v>
      </c>
      <c r="AD9" s="41">
        <v>148070658.90000001</v>
      </c>
      <c r="AE9" t="s">
        <v>78</v>
      </c>
      <c r="AF9">
        <f>AE2+AF8</f>
        <v>1.9734881668939406</v>
      </c>
      <c r="AG9" s="40">
        <v>1996</v>
      </c>
      <c r="AH9" s="41">
        <v>148070658.90000001</v>
      </c>
      <c r="AI9" t="s">
        <v>78</v>
      </c>
      <c r="AJ9">
        <f>AI2+AJ8</f>
        <v>1.9833598062562621</v>
      </c>
      <c r="AK9" s="40">
        <v>1996</v>
      </c>
      <c r="AL9" s="41">
        <v>148070658.90000001</v>
      </c>
      <c r="AM9" t="s">
        <v>78</v>
      </c>
      <c r="AN9">
        <f>AM2+AN8</f>
        <v>1.9839030140557956</v>
      </c>
      <c r="AO9" s="40">
        <v>1995</v>
      </c>
      <c r="AP9" s="41">
        <v>136549664.40000001</v>
      </c>
      <c r="AQ9" t="s">
        <v>78</v>
      </c>
      <c r="AR9">
        <f>AQ2+AR8</f>
        <v>1.9819423925741533</v>
      </c>
      <c r="AS9" s="40">
        <v>1995</v>
      </c>
      <c r="AT9" s="41">
        <v>136549664.40000001</v>
      </c>
      <c r="AU9" t="s">
        <v>78</v>
      </c>
      <c r="AV9">
        <f>AU2+AV8</f>
        <v>1.9833307107207601</v>
      </c>
      <c r="AW9" s="40">
        <v>1995</v>
      </c>
      <c r="AX9" s="41">
        <v>136549664.40000001</v>
      </c>
      <c r="AY9" t="s">
        <v>78</v>
      </c>
      <c r="AZ9">
        <f>AY2+AZ8</f>
        <v>1.9905604548725024</v>
      </c>
      <c r="BA9" s="40">
        <v>1995</v>
      </c>
      <c r="BB9" s="41">
        <v>136549664.40000001</v>
      </c>
      <c r="BC9" t="s">
        <v>78</v>
      </c>
      <c r="BD9">
        <f>BC2+BD8</f>
        <v>2.0053382746446715</v>
      </c>
      <c r="BE9" s="40">
        <v>1995</v>
      </c>
      <c r="BF9" s="41">
        <v>136549664.40000001</v>
      </c>
      <c r="BG9" t="s">
        <v>78</v>
      </c>
      <c r="BH9">
        <f>BG2+BH8</f>
        <v>1.9740132301790734</v>
      </c>
      <c r="BI9" s="40">
        <v>1995</v>
      </c>
      <c r="BJ9" s="41">
        <v>136549664.40000001</v>
      </c>
      <c r="BK9" t="s">
        <v>78</v>
      </c>
      <c r="BL9">
        <f>BK2+BL8</f>
        <v>1.9539229563023759</v>
      </c>
      <c r="BM9" s="40">
        <v>1995</v>
      </c>
      <c r="BN9" s="41">
        <v>136549664.40000001</v>
      </c>
      <c r="BO9" t="s">
        <v>78</v>
      </c>
      <c r="BP9">
        <f>BO2+BP8</f>
        <v>1.9505224310716922</v>
      </c>
      <c r="BQ9" s="40">
        <v>1995</v>
      </c>
      <c r="BR9" s="41">
        <v>136549664.40000001</v>
      </c>
      <c r="BS9" t="s">
        <v>78</v>
      </c>
      <c r="BT9">
        <f>BS2+BT8</f>
        <v>2.004707182818072</v>
      </c>
      <c r="BU9" s="40">
        <v>1995</v>
      </c>
      <c r="BV9" s="41">
        <v>136549664.40000001</v>
      </c>
    </row>
    <row r="10" spans="2:76" x14ac:dyDescent="0.25">
      <c r="B10">
        <v>0.63024244103076632</v>
      </c>
      <c r="C10" s="47">
        <v>0.92685646579371217</v>
      </c>
      <c r="D10">
        <v>177.40447822107666</v>
      </c>
      <c r="E10" s="40">
        <v>1996</v>
      </c>
      <c r="F10" s="41">
        <v>148070658.90000001</v>
      </c>
      <c r="G10" t="s">
        <v>79</v>
      </c>
      <c r="H10">
        <f>G2-H8</f>
        <v>1.7735627173900554</v>
      </c>
      <c r="I10" s="40">
        <v>1998</v>
      </c>
      <c r="J10" s="41">
        <v>1971340798</v>
      </c>
      <c r="K10" t="s">
        <v>79</v>
      </c>
      <c r="L10">
        <f>K2-L8</f>
        <v>1.8358254106305549</v>
      </c>
      <c r="M10" s="40">
        <v>1998</v>
      </c>
      <c r="N10" s="41">
        <v>1971340798</v>
      </c>
      <c r="O10" t="s">
        <v>79</v>
      </c>
      <c r="P10">
        <f>O2-P8</f>
        <v>1.8539413471382655</v>
      </c>
      <c r="Q10" s="40">
        <v>1998</v>
      </c>
      <c r="R10" s="41">
        <v>1971340798</v>
      </c>
      <c r="S10" t="s">
        <v>79</v>
      </c>
      <c r="T10">
        <f>S2-T8</f>
        <v>1.7524492885677996</v>
      </c>
      <c r="U10" s="40">
        <v>1998</v>
      </c>
      <c r="V10" s="41">
        <v>1971340798</v>
      </c>
      <c r="W10" t="s">
        <v>79</v>
      </c>
      <c r="X10">
        <f>W2-X8</f>
        <v>1.7562040167611908</v>
      </c>
      <c r="Y10" s="40">
        <v>1998</v>
      </c>
      <c r="Z10" s="41">
        <v>1971340798</v>
      </c>
      <c r="AA10" t="s">
        <v>79</v>
      </c>
      <c r="AB10">
        <f>AA2-AB8</f>
        <v>1.7580095008158683</v>
      </c>
      <c r="AC10" s="40">
        <v>1998</v>
      </c>
      <c r="AD10" s="41">
        <v>1971340798</v>
      </c>
      <c r="AE10" t="s">
        <v>79</v>
      </c>
      <c r="AF10">
        <f>AE2-AF8</f>
        <v>1.7610568987558088</v>
      </c>
      <c r="AG10" s="40">
        <v>1998</v>
      </c>
      <c r="AH10" s="41">
        <v>1971340798</v>
      </c>
      <c r="AI10" t="s">
        <v>79</v>
      </c>
      <c r="AJ10">
        <f>AI2-AJ8</f>
        <v>1.7644602134794802</v>
      </c>
      <c r="AK10" s="40">
        <v>1998</v>
      </c>
      <c r="AL10" s="41">
        <v>1971340798</v>
      </c>
      <c r="AM10" t="s">
        <v>79</v>
      </c>
      <c r="AN10">
        <f>AM2-AN8</f>
        <v>1.7670106298736392</v>
      </c>
      <c r="AO10" s="40">
        <v>1998</v>
      </c>
      <c r="AP10" s="41">
        <v>1971340798</v>
      </c>
      <c r="AQ10" t="s">
        <v>79</v>
      </c>
      <c r="AR10">
        <f>AQ2-AR8</f>
        <v>1.7741892960134251</v>
      </c>
      <c r="AS10" s="40">
        <v>1996</v>
      </c>
      <c r="AT10" s="41">
        <v>148070658.90000001</v>
      </c>
      <c r="AU10" t="s">
        <v>79</v>
      </c>
      <c r="AV10">
        <f>AU2-AV8</f>
        <v>1.7647041682869613</v>
      </c>
      <c r="AW10" s="40">
        <v>1996</v>
      </c>
      <c r="AX10" s="41">
        <v>148070658.90000001</v>
      </c>
      <c r="AY10" t="s">
        <v>79</v>
      </c>
      <c r="AZ10">
        <f>AY2-AZ8</f>
        <v>1.770961667220851</v>
      </c>
      <c r="BA10" s="40">
        <v>1996</v>
      </c>
      <c r="BB10" s="41">
        <v>148070658.90000001</v>
      </c>
      <c r="BC10" t="s">
        <v>79</v>
      </c>
      <c r="BD10">
        <f>BC2-BD8</f>
        <v>1.8066434411292438</v>
      </c>
      <c r="BE10" s="40">
        <v>1996</v>
      </c>
      <c r="BF10" s="41">
        <v>148070658.90000001</v>
      </c>
      <c r="BG10" t="s">
        <v>79</v>
      </c>
      <c r="BH10">
        <f>BG2-BH8</f>
        <v>1.7530213209939842</v>
      </c>
      <c r="BI10" s="40">
        <v>1996</v>
      </c>
      <c r="BJ10" s="41">
        <v>148070658.90000001</v>
      </c>
      <c r="BK10" t="s">
        <v>79</v>
      </c>
      <c r="BL10">
        <f>BK2-BL8</f>
        <v>1.7370092769668593</v>
      </c>
      <c r="BM10" s="40">
        <v>1996</v>
      </c>
      <c r="BN10" s="41">
        <v>148070658.90000001</v>
      </c>
      <c r="BO10" t="s">
        <v>79</v>
      </c>
      <c r="BP10">
        <f>BO2-BP8</f>
        <v>1.735466814696448</v>
      </c>
      <c r="BQ10" s="40">
        <v>1996</v>
      </c>
      <c r="BR10" s="41">
        <v>148070658.90000001</v>
      </c>
      <c r="BS10" t="s">
        <v>79</v>
      </c>
      <c r="BT10">
        <f>BS2-BT8</f>
        <v>1.7779973394501043</v>
      </c>
      <c r="BU10" s="40">
        <v>1996</v>
      </c>
      <c r="BV10" s="41">
        <v>148070658.90000001</v>
      </c>
    </row>
    <row r="11" spans="2:76" x14ac:dyDescent="0.25">
      <c r="B11">
        <v>0.6280844898048723</v>
      </c>
      <c r="C11" s="47">
        <v>0.91912266234388507</v>
      </c>
      <c r="D11">
        <v>159.10164263229183</v>
      </c>
      <c r="E11" s="40">
        <v>1998</v>
      </c>
      <c r="F11" s="41">
        <v>1971340798</v>
      </c>
      <c r="G11" t="s">
        <v>80</v>
      </c>
      <c r="H11" s="48">
        <f>LN(G2)</f>
        <v>0.63044231488417024</v>
      </c>
      <c r="I11" s="40">
        <v>1998</v>
      </c>
      <c r="J11" s="41">
        <v>1163138165</v>
      </c>
      <c r="K11" t="s">
        <v>80</v>
      </c>
      <c r="L11" s="48">
        <f>LN(K2)</f>
        <v>0.66822859440326554</v>
      </c>
      <c r="M11" s="40">
        <v>1998</v>
      </c>
      <c r="N11" s="41">
        <v>1163138165</v>
      </c>
      <c r="O11" t="s">
        <v>80</v>
      </c>
      <c r="P11" s="48">
        <f>LN(O2)</f>
        <v>0.67220932176094961</v>
      </c>
      <c r="Q11" s="40">
        <v>1998</v>
      </c>
      <c r="R11" s="41">
        <v>1163138165</v>
      </c>
      <c r="S11" t="s">
        <v>80</v>
      </c>
      <c r="T11" s="48">
        <f>LN(S2)</f>
        <v>0.6222761062632064</v>
      </c>
      <c r="U11" s="40">
        <v>1998</v>
      </c>
      <c r="V11" s="41">
        <v>1163138165</v>
      </c>
      <c r="W11" t="s">
        <v>80</v>
      </c>
      <c r="X11" s="48">
        <f>LN(W2)</f>
        <v>0.62479514313778728</v>
      </c>
      <c r="Y11" s="40">
        <v>1998</v>
      </c>
      <c r="Z11" s="41">
        <v>1163138165</v>
      </c>
      <c r="AA11" t="s">
        <v>80</v>
      </c>
      <c r="AB11" s="48">
        <f>LN(AA2)</f>
        <v>0.62455508147046435</v>
      </c>
      <c r="AC11" s="40">
        <v>1998</v>
      </c>
      <c r="AD11" s="41">
        <v>1163138165</v>
      </c>
      <c r="AE11" t="s">
        <v>80</v>
      </c>
      <c r="AF11" s="48">
        <f>LN(AE2)</f>
        <v>0.62447882756735373</v>
      </c>
      <c r="AG11" s="40">
        <v>1998</v>
      </c>
      <c r="AH11" s="41">
        <v>1163138165</v>
      </c>
      <c r="AI11" t="s">
        <v>80</v>
      </c>
      <c r="AJ11" s="48">
        <f>LN(AI2)</f>
        <v>0.62802716231522893</v>
      </c>
      <c r="AK11" s="40">
        <v>1998</v>
      </c>
      <c r="AL11" s="41">
        <v>1163138165</v>
      </c>
      <c r="AM11" t="s">
        <v>80</v>
      </c>
      <c r="AN11" s="48">
        <f>LN(AM2)</f>
        <v>0.62885226812854622</v>
      </c>
      <c r="AO11" s="40">
        <v>1998</v>
      </c>
      <c r="AP11" s="41">
        <v>1163138165</v>
      </c>
      <c r="AQ11" t="s">
        <v>80</v>
      </c>
      <c r="AR11" s="48">
        <f>LN(AQ2)</f>
        <v>0.63024244103076632</v>
      </c>
      <c r="AS11" s="40">
        <v>1998</v>
      </c>
      <c r="AT11" s="41">
        <v>1163138165</v>
      </c>
      <c r="AU11" t="s">
        <v>80</v>
      </c>
      <c r="AV11" s="48">
        <f>LN(AU2)</f>
        <v>0.6280844898048723</v>
      </c>
      <c r="AW11" s="40">
        <v>1998</v>
      </c>
      <c r="AX11" s="41">
        <v>1971340798</v>
      </c>
      <c r="AY11" t="s">
        <v>80</v>
      </c>
      <c r="AZ11" s="48">
        <f>LN(AY2)</f>
        <v>0.63167651463014696</v>
      </c>
      <c r="BA11" s="40">
        <v>1998</v>
      </c>
      <c r="BB11" s="41">
        <v>1971340798</v>
      </c>
      <c r="BC11" t="s">
        <v>80</v>
      </c>
      <c r="BD11" s="48">
        <f>LN(BC2)</f>
        <v>0.64500200872887947</v>
      </c>
      <c r="BE11" s="40">
        <v>1998</v>
      </c>
      <c r="BF11" s="41">
        <v>1971340798</v>
      </c>
      <c r="BG11" t="s">
        <v>80</v>
      </c>
      <c r="BH11" s="48">
        <f>LN(BG2)</f>
        <v>0.62246571039945275</v>
      </c>
      <c r="BI11" s="40">
        <v>1998</v>
      </c>
      <c r="BJ11" s="41">
        <v>1971340798</v>
      </c>
      <c r="BK11" t="s">
        <v>80</v>
      </c>
      <c r="BL11" s="48">
        <f>LN(BK2)</f>
        <v>0.61273188332729012</v>
      </c>
      <c r="BM11" s="40">
        <v>1998</v>
      </c>
      <c r="BN11" s="41">
        <v>1971340798</v>
      </c>
      <c r="BO11" t="s">
        <v>80</v>
      </c>
      <c r="BP11" s="48">
        <f>LN(BO2)</f>
        <v>0.61139176109475402</v>
      </c>
      <c r="BQ11" s="40">
        <v>1998</v>
      </c>
      <c r="BR11" s="41">
        <v>1971340798</v>
      </c>
      <c r="BS11" t="s">
        <v>80</v>
      </c>
      <c r="BT11" s="48">
        <f>LN(BS2)</f>
        <v>0.63729205531779765</v>
      </c>
      <c r="BU11" s="40">
        <v>1998</v>
      </c>
      <c r="BV11" s="41">
        <v>1971340798</v>
      </c>
    </row>
    <row r="12" spans="2:76" x14ac:dyDescent="0.25">
      <c r="B12">
        <v>0.63167651463014696</v>
      </c>
      <c r="C12" s="47">
        <v>0.91931061125080848</v>
      </c>
      <c r="D12">
        <v>159.50484638713152</v>
      </c>
      <c r="E12" s="40">
        <v>1998</v>
      </c>
      <c r="F12" s="41">
        <v>1163138165</v>
      </c>
      <c r="G12" t="s">
        <v>81</v>
      </c>
      <c r="H12" s="48">
        <f>LN(H9)</f>
        <v>0.68477210670391464</v>
      </c>
      <c r="I12" s="40">
        <v>1999</v>
      </c>
      <c r="J12" s="41">
        <v>654158315</v>
      </c>
      <c r="K12" t="s">
        <v>81</v>
      </c>
      <c r="L12" s="48">
        <f>LN(L9)</f>
        <v>0.72548457782443465</v>
      </c>
      <c r="M12" s="40">
        <v>1999</v>
      </c>
      <c r="N12" s="41">
        <v>654158315</v>
      </c>
      <c r="O12" t="s">
        <v>81</v>
      </c>
      <c r="P12" s="48">
        <f>LN(P9)</f>
        <v>0.72424747277099177</v>
      </c>
      <c r="Q12" s="40">
        <v>1999</v>
      </c>
      <c r="R12" s="41">
        <v>654158315</v>
      </c>
      <c r="S12" t="s">
        <v>81</v>
      </c>
      <c r="T12" s="48">
        <f>LN(T9)</f>
        <v>0.68000047429303456</v>
      </c>
      <c r="U12" s="40">
        <v>1999</v>
      </c>
      <c r="V12" s="41">
        <v>654158315</v>
      </c>
      <c r="W12" t="s">
        <v>81</v>
      </c>
      <c r="X12" s="48">
        <f>LN(X9)</f>
        <v>0.68285566940984421</v>
      </c>
      <c r="Y12" s="40">
        <v>1999</v>
      </c>
      <c r="Z12" s="41">
        <v>654158315</v>
      </c>
      <c r="AA12" t="s">
        <v>81</v>
      </c>
      <c r="AB12" s="48">
        <f>LN(AB9)</f>
        <v>0.68148966971521341</v>
      </c>
      <c r="AC12" s="40">
        <v>1999</v>
      </c>
      <c r="AD12" s="41">
        <v>654158315</v>
      </c>
      <c r="AE12" t="s">
        <v>81</v>
      </c>
      <c r="AF12" s="48">
        <f>LN(AF9)</f>
        <v>0.6798026201027586</v>
      </c>
      <c r="AG12" s="40">
        <v>1999</v>
      </c>
      <c r="AH12" s="41">
        <v>654158315</v>
      </c>
      <c r="AI12" t="s">
        <v>81</v>
      </c>
      <c r="AJ12" s="48">
        <f>LN(AJ9)</f>
        <v>0.68479227849258206</v>
      </c>
      <c r="AK12" s="40">
        <v>1999</v>
      </c>
      <c r="AL12" s="41">
        <v>654158315</v>
      </c>
      <c r="AM12" t="s">
        <v>81</v>
      </c>
      <c r="AN12" s="48">
        <f>LN(AN9)</f>
        <v>0.68506612362335939</v>
      </c>
      <c r="AO12" s="40">
        <v>1999</v>
      </c>
      <c r="AP12" s="41">
        <v>654158315</v>
      </c>
      <c r="AQ12" t="s">
        <v>81</v>
      </c>
      <c r="AR12" s="48">
        <f>LN(AR9)</f>
        <v>0.68407737018476322</v>
      </c>
      <c r="AS12" s="40">
        <v>1999</v>
      </c>
      <c r="AT12" s="41">
        <v>654158315</v>
      </c>
      <c r="AU12" t="s">
        <v>81</v>
      </c>
      <c r="AV12" s="48">
        <f>LN(AV9)</f>
        <v>0.68477760856288727</v>
      </c>
      <c r="AW12" s="40">
        <v>1999</v>
      </c>
      <c r="AX12" s="41">
        <v>654158315</v>
      </c>
      <c r="AY12" t="s">
        <v>81</v>
      </c>
      <c r="AZ12" s="48">
        <f>LN(AZ9)</f>
        <v>0.68841623469885893</v>
      </c>
      <c r="BA12" s="40">
        <v>1998</v>
      </c>
      <c r="BB12" s="41">
        <v>1163138165</v>
      </c>
      <c r="BC12" t="s">
        <v>81</v>
      </c>
      <c r="BD12" s="48">
        <f>LN(BD9)</f>
        <v>0.69581276206116949</v>
      </c>
      <c r="BE12" s="40">
        <v>1998</v>
      </c>
      <c r="BF12" s="41">
        <v>1163138165</v>
      </c>
      <c r="BG12" t="s">
        <v>81</v>
      </c>
      <c r="BH12" s="48">
        <f>LN(BH9)</f>
        <v>0.68006864320720561</v>
      </c>
      <c r="BI12" s="40">
        <v>1998</v>
      </c>
      <c r="BJ12" s="41">
        <v>1163138165</v>
      </c>
      <c r="BK12" t="s">
        <v>81</v>
      </c>
      <c r="BL12" s="48">
        <f>LN(BL9)</f>
        <v>0.66983912413413715</v>
      </c>
      <c r="BM12" s="40">
        <v>1998</v>
      </c>
      <c r="BN12" s="41">
        <v>1163138165</v>
      </c>
      <c r="BO12" t="s">
        <v>81</v>
      </c>
      <c r="BP12" s="48">
        <f>LN(BP9)</f>
        <v>0.66809725006337584</v>
      </c>
      <c r="BQ12" s="40">
        <v>1998</v>
      </c>
      <c r="BR12" s="41">
        <v>1163138165</v>
      </c>
      <c r="BS12" t="s">
        <v>81</v>
      </c>
      <c r="BT12" s="48">
        <f>LN(BT9)</f>
        <v>0.69549800661088634</v>
      </c>
      <c r="BU12" s="40">
        <v>1998</v>
      </c>
      <c r="BV12" s="41">
        <v>1163138165</v>
      </c>
    </row>
    <row r="13" spans="2:76" x14ac:dyDescent="0.25">
      <c r="B13">
        <v>0.64500200872887947</v>
      </c>
      <c r="C13" s="47">
        <v>0.93552516683041598</v>
      </c>
      <c r="D13">
        <v>203.13898759810206</v>
      </c>
      <c r="E13" s="40">
        <v>1999</v>
      </c>
      <c r="F13" s="41">
        <v>654158315</v>
      </c>
      <c r="G13" t="s">
        <v>82</v>
      </c>
      <c r="H13" s="48">
        <f>LN(H10)</f>
        <v>0.57299035823189159</v>
      </c>
      <c r="I13" s="40">
        <v>2000</v>
      </c>
      <c r="J13" s="41">
        <v>8555095412</v>
      </c>
      <c r="K13" t="s">
        <v>82</v>
      </c>
      <c r="L13" s="48">
        <f>LN(L10)</f>
        <v>0.60749419542759109</v>
      </c>
      <c r="M13" s="40">
        <v>2000</v>
      </c>
      <c r="N13" s="41">
        <v>8555095412</v>
      </c>
      <c r="O13" t="s">
        <v>82</v>
      </c>
      <c r="P13" s="48">
        <f>LN(P10)</f>
        <v>0.61731383079548618</v>
      </c>
      <c r="Q13" s="40">
        <v>2000</v>
      </c>
      <c r="R13" s="41">
        <v>8555095412</v>
      </c>
      <c r="S13" t="s">
        <v>82</v>
      </c>
      <c r="T13" s="48">
        <f>LN(T10)</f>
        <v>0.56101440288471172</v>
      </c>
      <c r="U13" s="40">
        <v>2000</v>
      </c>
      <c r="V13" s="41">
        <v>8555095412</v>
      </c>
      <c r="W13" t="s">
        <v>82</v>
      </c>
      <c r="X13" s="48">
        <f>LN(X10)</f>
        <v>0.5631546711300679</v>
      </c>
      <c r="Y13" s="40">
        <v>2000</v>
      </c>
      <c r="Z13" s="41">
        <v>8555095412</v>
      </c>
      <c r="AA13" t="s">
        <v>82</v>
      </c>
      <c r="AB13" s="48">
        <f>LN(AB10)</f>
        <v>0.56418220358050264</v>
      </c>
      <c r="AC13" s="40">
        <v>2000</v>
      </c>
      <c r="AD13" s="41">
        <v>8555095412</v>
      </c>
      <c r="AE13" t="s">
        <v>82</v>
      </c>
      <c r="AF13" s="48">
        <f>LN(AF10)</f>
        <v>0.5659141394723971</v>
      </c>
      <c r="AG13" s="40">
        <v>2000</v>
      </c>
      <c r="AH13" s="41">
        <v>8555095412</v>
      </c>
      <c r="AI13" t="s">
        <v>82</v>
      </c>
      <c r="AJ13" s="48">
        <f>LN(AJ10)</f>
        <v>0.56784481555337118</v>
      </c>
      <c r="AK13" s="40">
        <v>2000</v>
      </c>
      <c r="AL13" s="41">
        <v>8555095412</v>
      </c>
      <c r="AM13" t="s">
        <v>82</v>
      </c>
      <c r="AN13" s="48">
        <f>LN(AN10)</f>
        <v>0.56928920909401992</v>
      </c>
      <c r="AO13" s="40">
        <v>2000</v>
      </c>
      <c r="AP13" s="41">
        <v>8555095412</v>
      </c>
      <c r="AQ13" t="s">
        <v>82</v>
      </c>
      <c r="AR13" s="48">
        <f>LN(AR10)</f>
        <v>0.57334358395201923</v>
      </c>
      <c r="AS13" s="40">
        <v>2000</v>
      </c>
      <c r="AT13" s="41">
        <v>8555095412</v>
      </c>
      <c r="AU13" t="s">
        <v>82</v>
      </c>
      <c r="AV13" s="48">
        <f>LN(AV10)</f>
        <v>0.56798306630141226</v>
      </c>
      <c r="AW13" s="40">
        <v>2000</v>
      </c>
      <c r="AX13" s="41">
        <v>8555095412</v>
      </c>
      <c r="AY13" t="s">
        <v>82</v>
      </c>
      <c r="AZ13" s="48">
        <f>LN(AZ10)</f>
        <v>0.57152271385772313</v>
      </c>
      <c r="BA13" s="40">
        <v>2000</v>
      </c>
      <c r="BB13" s="41">
        <v>8555095412</v>
      </c>
      <c r="BC13" t="s">
        <v>82</v>
      </c>
      <c r="BD13" s="48">
        <f>LN(BD10)</f>
        <v>0.5914706712372948</v>
      </c>
      <c r="BE13" s="40">
        <v>1999</v>
      </c>
      <c r="BF13" s="41">
        <v>654158315</v>
      </c>
      <c r="BG13" t="s">
        <v>82</v>
      </c>
      <c r="BH13" s="48">
        <f>LN(BH10)</f>
        <v>0.56134076844013914</v>
      </c>
      <c r="BI13" s="40">
        <v>1999</v>
      </c>
      <c r="BJ13" s="41">
        <v>654158315</v>
      </c>
      <c r="BK13" t="s">
        <v>82</v>
      </c>
      <c r="BL13" s="48">
        <f>LN(BL10)</f>
        <v>0.55216482804312805</v>
      </c>
      <c r="BM13" s="40">
        <v>1999</v>
      </c>
      <c r="BN13" s="41">
        <v>654158315</v>
      </c>
      <c r="BO13" t="s">
        <v>82</v>
      </c>
      <c r="BP13" s="48">
        <f>LN(BP10)</f>
        <v>0.55127643467128451</v>
      </c>
      <c r="BQ13" s="40">
        <v>1999</v>
      </c>
      <c r="BR13" s="41">
        <v>654158315</v>
      </c>
      <c r="BS13" t="s">
        <v>82</v>
      </c>
      <c r="BT13" s="48">
        <f>LN(BT10)</f>
        <v>0.57548764071832348</v>
      </c>
      <c r="BU13" s="40">
        <v>1999</v>
      </c>
      <c r="BV13" s="41">
        <v>654158315</v>
      </c>
    </row>
    <row r="14" spans="2:76" x14ac:dyDescent="0.25">
      <c r="B14">
        <v>0.62246571039945275</v>
      </c>
      <c r="C14" s="47">
        <v>0.91613776977953831</v>
      </c>
      <c r="D14">
        <v>152.94046847068131</v>
      </c>
      <c r="E14" s="40">
        <v>2000</v>
      </c>
      <c r="F14" s="41">
        <v>8555095412</v>
      </c>
      <c r="G14" t="s">
        <v>83</v>
      </c>
      <c r="H14" s="48">
        <f>H12-H11</f>
        <v>5.43297918197444E-2</v>
      </c>
      <c r="I14" s="40">
        <v>2001</v>
      </c>
      <c r="J14" s="41">
        <v>23846945541</v>
      </c>
      <c r="K14" t="s">
        <v>83</v>
      </c>
      <c r="L14" s="48">
        <f>L12-L11</f>
        <v>5.725598342116911E-2</v>
      </c>
      <c r="M14" s="40">
        <v>2001</v>
      </c>
      <c r="N14" s="41">
        <v>23846945541</v>
      </c>
      <c r="O14" t="s">
        <v>83</v>
      </c>
      <c r="P14" s="48">
        <f>P12-P11</f>
        <v>5.2038151010042166E-2</v>
      </c>
      <c r="Q14" s="40">
        <v>2001</v>
      </c>
      <c r="R14" s="41">
        <v>23846945541</v>
      </c>
      <c r="S14" t="s">
        <v>83</v>
      </c>
      <c r="T14" s="48">
        <f>T12-T11</f>
        <v>5.7724368029828166E-2</v>
      </c>
      <c r="U14" s="40">
        <v>2001</v>
      </c>
      <c r="V14" s="41">
        <v>23846945541</v>
      </c>
      <c r="W14" t="s">
        <v>83</v>
      </c>
      <c r="X14" s="48">
        <f>X12-X11</f>
        <v>5.8060526272056934E-2</v>
      </c>
      <c r="Y14" s="40">
        <v>2001</v>
      </c>
      <c r="Z14" s="41">
        <v>23846945541</v>
      </c>
      <c r="AA14" t="s">
        <v>83</v>
      </c>
      <c r="AB14" s="48">
        <f>AB12-AB11</f>
        <v>5.6934588244749063E-2</v>
      </c>
      <c r="AC14" s="40">
        <v>2001</v>
      </c>
      <c r="AD14" s="41">
        <v>23846945541</v>
      </c>
      <c r="AE14" t="s">
        <v>83</v>
      </c>
      <c r="AF14" s="48">
        <f>AF12-AF11</f>
        <v>5.532379253540487E-2</v>
      </c>
      <c r="AG14" s="40">
        <v>2001</v>
      </c>
      <c r="AH14" s="41">
        <v>23846945541</v>
      </c>
      <c r="AI14" t="s">
        <v>83</v>
      </c>
      <c r="AJ14" s="48">
        <f>AJ12-AJ11</f>
        <v>5.6765116177353137E-2</v>
      </c>
      <c r="AK14" s="40">
        <v>2001</v>
      </c>
      <c r="AL14" s="41">
        <v>23846945541</v>
      </c>
      <c r="AM14" t="s">
        <v>83</v>
      </c>
      <c r="AN14" s="48">
        <f>AN12-AN11</f>
        <v>5.621385549481317E-2</v>
      </c>
      <c r="AO14" s="40">
        <v>2001</v>
      </c>
      <c r="AP14" s="41">
        <v>23846945541</v>
      </c>
      <c r="AQ14" t="s">
        <v>83</v>
      </c>
      <c r="AR14" s="48">
        <f>AR12-AR11</f>
        <v>5.3834929153996902E-2</v>
      </c>
      <c r="AS14" s="40">
        <v>2001</v>
      </c>
      <c r="AT14" s="41">
        <v>23846945541</v>
      </c>
      <c r="AU14" t="s">
        <v>83</v>
      </c>
      <c r="AV14" s="48">
        <f>AV12-AV11</f>
        <v>5.6693118758014971E-2</v>
      </c>
      <c r="AW14" s="40">
        <v>2001</v>
      </c>
      <c r="AX14" s="41">
        <v>23846945541</v>
      </c>
      <c r="AY14" t="s">
        <v>83</v>
      </c>
      <c r="AZ14" s="48">
        <f>AZ12-AZ11</f>
        <v>5.6739720068711974E-2</v>
      </c>
      <c r="BA14" s="40">
        <v>2001</v>
      </c>
      <c r="BB14" s="41">
        <v>23846945541</v>
      </c>
      <c r="BC14" t="s">
        <v>83</v>
      </c>
      <c r="BD14" s="48">
        <f>BD12-BD11</f>
        <v>5.0810753332290015E-2</v>
      </c>
      <c r="BE14" s="40">
        <v>2001</v>
      </c>
      <c r="BF14" s="41">
        <v>23846945541</v>
      </c>
      <c r="BG14" t="s">
        <v>83</v>
      </c>
      <c r="BH14" s="48">
        <f>BH12-BH11</f>
        <v>5.760293280775286E-2</v>
      </c>
      <c r="BI14" s="40">
        <v>2000</v>
      </c>
      <c r="BJ14" s="41">
        <v>8555095412</v>
      </c>
      <c r="BK14" t="s">
        <v>83</v>
      </c>
      <c r="BL14" s="48">
        <f>BL12-BL11</f>
        <v>5.7107240806847037E-2</v>
      </c>
      <c r="BM14" s="40">
        <v>2000</v>
      </c>
      <c r="BN14" s="41">
        <v>8555095412</v>
      </c>
      <c r="BO14" t="s">
        <v>83</v>
      </c>
      <c r="BP14" s="48">
        <f>BP12-BP11</f>
        <v>5.670548896862182E-2</v>
      </c>
      <c r="BQ14" s="40">
        <v>2000</v>
      </c>
      <c r="BR14" s="41">
        <v>8555095412</v>
      </c>
      <c r="BS14" t="s">
        <v>83</v>
      </c>
      <c r="BT14" s="48">
        <f>BT12-BT11</f>
        <v>5.8205951293088698E-2</v>
      </c>
      <c r="BU14" s="40">
        <v>2000</v>
      </c>
      <c r="BV14" s="41">
        <v>8555095412</v>
      </c>
    </row>
    <row r="15" spans="2:76" x14ac:dyDescent="0.25">
      <c r="B15">
        <v>0.61273188332729012</v>
      </c>
      <c r="C15" s="47">
        <v>0.91657703311992045</v>
      </c>
      <c r="D15">
        <v>153.81949292363322</v>
      </c>
      <c r="E15" s="40">
        <v>2001</v>
      </c>
      <c r="F15" s="41">
        <v>23846945541</v>
      </c>
      <c r="G15" t="s">
        <v>84</v>
      </c>
      <c r="H15" s="48">
        <f>H11-H13</f>
        <v>5.7451956652278646E-2</v>
      </c>
      <c r="I15" s="40">
        <v>2001</v>
      </c>
      <c r="J15" s="41">
        <v>25620289257</v>
      </c>
      <c r="K15" t="s">
        <v>84</v>
      </c>
      <c r="L15" s="48">
        <f>L11-L13</f>
        <v>6.0734398975674453E-2</v>
      </c>
      <c r="M15" s="40">
        <v>2001</v>
      </c>
      <c r="N15" s="41">
        <v>25620289257</v>
      </c>
      <c r="O15" t="s">
        <v>84</v>
      </c>
      <c r="P15" s="48">
        <f>P11-P13</f>
        <v>5.4895490965463423E-2</v>
      </c>
      <c r="Q15" s="40">
        <v>2001</v>
      </c>
      <c r="R15" s="41">
        <v>25620289257</v>
      </c>
      <c r="S15" t="s">
        <v>84</v>
      </c>
      <c r="T15" s="48">
        <f>T11-T13</f>
        <v>6.1261703378494681E-2</v>
      </c>
      <c r="U15" s="40">
        <v>2001</v>
      </c>
      <c r="V15" s="41">
        <v>25620289257</v>
      </c>
      <c r="W15" t="s">
        <v>84</v>
      </c>
      <c r="X15" s="48">
        <f>X11-X13</f>
        <v>6.1640472007719382E-2</v>
      </c>
      <c r="Y15" s="40">
        <v>2001</v>
      </c>
      <c r="Z15" s="41">
        <v>25620289257</v>
      </c>
      <c r="AA15" t="s">
        <v>84</v>
      </c>
      <c r="AB15" s="48">
        <f>AB11-AB13</f>
        <v>6.0372877889961707E-2</v>
      </c>
      <c r="AC15" s="40">
        <v>2001</v>
      </c>
      <c r="AD15" s="41">
        <v>25620289257</v>
      </c>
      <c r="AE15" t="s">
        <v>84</v>
      </c>
      <c r="AF15" s="48">
        <f>AF11-AF13</f>
        <v>5.856468809495663E-2</v>
      </c>
      <c r="AG15" s="40">
        <v>2001</v>
      </c>
      <c r="AH15" s="41">
        <v>25620289257</v>
      </c>
      <c r="AI15" t="s">
        <v>84</v>
      </c>
      <c r="AJ15" s="48">
        <f>AJ11-AJ13</f>
        <v>6.0182346761857741E-2</v>
      </c>
      <c r="AK15" s="40">
        <v>2001</v>
      </c>
      <c r="AL15" s="41">
        <v>25620289257</v>
      </c>
      <c r="AM15" t="s">
        <v>84</v>
      </c>
      <c r="AN15" s="48">
        <f>AN11-AN13</f>
        <v>5.95630590345263E-2</v>
      </c>
      <c r="AO15" s="40">
        <v>2001</v>
      </c>
      <c r="AP15" s="41">
        <v>25620289257</v>
      </c>
      <c r="AQ15" t="s">
        <v>84</v>
      </c>
      <c r="AR15" s="48">
        <f>AR11-AR13</f>
        <v>5.6898857078747089E-2</v>
      </c>
      <c r="AS15" s="40">
        <v>2001</v>
      </c>
      <c r="AT15" s="41">
        <v>25620289257</v>
      </c>
      <c r="AU15" t="s">
        <v>84</v>
      </c>
      <c r="AV15" s="48">
        <f>AV11-AV13</f>
        <v>6.0101423503460039E-2</v>
      </c>
      <c r="AW15" s="40">
        <v>2001</v>
      </c>
      <c r="AX15" s="41">
        <v>25620289257</v>
      </c>
      <c r="AY15" t="s">
        <v>84</v>
      </c>
      <c r="AZ15" s="48">
        <f>AZ11-AZ13</f>
        <v>6.0153800772423827E-2</v>
      </c>
      <c r="BA15" s="40">
        <v>2001</v>
      </c>
      <c r="BB15" s="41">
        <v>25620289257</v>
      </c>
      <c r="BC15" t="s">
        <v>84</v>
      </c>
      <c r="BD15" s="48">
        <f>BD11-BD13</f>
        <v>5.3531337491584674E-2</v>
      </c>
      <c r="BE15" s="40">
        <v>2001</v>
      </c>
      <c r="BF15" s="41">
        <v>25620289257</v>
      </c>
      <c r="BG15" t="s">
        <v>84</v>
      </c>
      <c r="BH15" s="48">
        <f>BH11-BH13</f>
        <v>6.1124941959313617E-2</v>
      </c>
      <c r="BI15" s="40">
        <v>2001</v>
      </c>
      <c r="BJ15" s="41">
        <v>25620289257</v>
      </c>
      <c r="BK15" t="s">
        <v>84</v>
      </c>
      <c r="BL15" s="48">
        <f>BL11-BL13</f>
        <v>6.0567055284162064E-2</v>
      </c>
      <c r="BM15" s="40">
        <v>2001</v>
      </c>
      <c r="BN15" s="41">
        <v>23846945541</v>
      </c>
      <c r="BO15" t="s">
        <v>84</v>
      </c>
      <c r="BP15" s="48">
        <f>BP11-BP13</f>
        <v>6.0115326423469506E-2</v>
      </c>
      <c r="BQ15" s="40">
        <v>2001</v>
      </c>
      <c r="BR15" s="41">
        <v>23846945541</v>
      </c>
      <c r="BS15" t="s">
        <v>84</v>
      </c>
      <c r="BT15" s="48">
        <f>BT11-BT13</f>
        <v>6.1804414599474167E-2</v>
      </c>
      <c r="BU15" s="40">
        <v>2001</v>
      </c>
      <c r="BV15" s="41">
        <v>23846945541</v>
      </c>
    </row>
    <row r="16" spans="2:76" x14ac:dyDescent="0.25">
      <c r="B16">
        <v>0.61139176109475402</v>
      </c>
      <c r="C16" s="47">
        <v>0.91755257273250934</v>
      </c>
      <c r="D16">
        <v>155.80517723832287</v>
      </c>
      <c r="E16" s="40">
        <v>2001</v>
      </c>
      <c r="F16" s="41">
        <v>25620289257</v>
      </c>
      <c r="G16" t="s">
        <v>85</v>
      </c>
      <c r="H16" s="49">
        <f>AVERAGE(H14:H15)</f>
        <v>5.5890874236011523E-2</v>
      </c>
      <c r="I16" s="40">
        <v>2001</v>
      </c>
      <c r="J16" s="41">
        <v>6405148833</v>
      </c>
      <c r="K16" t="s">
        <v>85</v>
      </c>
      <c r="L16" s="49">
        <f>AVERAGE(L14:L15)</f>
        <v>5.8995191198421781E-2</v>
      </c>
      <c r="M16" s="40">
        <v>2001</v>
      </c>
      <c r="N16" s="41">
        <v>6405148833</v>
      </c>
      <c r="O16" t="s">
        <v>85</v>
      </c>
      <c r="P16" s="49">
        <f>AVERAGE(P14:P15)</f>
        <v>5.3466820987752794E-2</v>
      </c>
      <c r="Q16" s="40">
        <v>2001</v>
      </c>
      <c r="R16" s="41">
        <v>6405148833</v>
      </c>
      <c r="S16" t="s">
        <v>85</v>
      </c>
      <c r="T16" s="49">
        <f>AVERAGE(T14:T15)</f>
        <v>5.9493035704161423E-2</v>
      </c>
      <c r="U16" s="40">
        <v>2001</v>
      </c>
      <c r="V16" s="41">
        <v>6405148833</v>
      </c>
      <c r="W16" t="s">
        <v>85</v>
      </c>
      <c r="X16" s="49">
        <f>AVERAGE(X14:X15)</f>
        <v>5.9850499139888158E-2</v>
      </c>
      <c r="Y16" s="40">
        <v>2001</v>
      </c>
      <c r="Z16" s="41">
        <v>6405148833</v>
      </c>
      <c r="AA16" t="s">
        <v>85</v>
      </c>
      <c r="AB16" s="49">
        <f>AVERAGE(AB14:AB15)</f>
        <v>5.8653733067355385E-2</v>
      </c>
      <c r="AC16" s="40">
        <v>2001</v>
      </c>
      <c r="AD16" s="41">
        <v>6405148833</v>
      </c>
      <c r="AE16" t="s">
        <v>85</v>
      </c>
      <c r="AF16" s="49">
        <f>AVERAGE(AF14:AF15)</f>
        <v>5.694424031518075E-2</v>
      </c>
      <c r="AG16" s="40">
        <v>2001</v>
      </c>
      <c r="AH16" s="41">
        <v>6405148833</v>
      </c>
      <c r="AI16" t="s">
        <v>85</v>
      </c>
      <c r="AJ16" s="49">
        <f>AVERAGE(AJ14:AJ15)</f>
        <v>5.8473731469605439E-2</v>
      </c>
      <c r="AK16" s="40">
        <v>2001</v>
      </c>
      <c r="AL16" s="41">
        <v>6405148833</v>
      </c>
      <c r="AM16" t="s">
        <v>85</v>
      </c>
      <c r="AN16" s="49">
        <f>AVERAGE(AN14:AN15)</f>
        <v>5.7888457264669735E-2</v>
      </c>
      <c r="AO16" s="40">
        <v>2001</v>
      </c>
      <c r="AP16" s="41">
        <v>6405148833</v>
      </c>
      <c r="AQ16" t="s">
        <v>85</v>
      </c>
      <c r="AR16" s="49">
        <f>AVERAGE(AR14:AR15)</f>
        <v>5.5366893116371996E-2</v>
      </c>
      <c r="AS16" s="40">
        <v>2001</v>
      </c>
      <c r="AT16" s="41">
        <v>6405148833</v>
      </c>
      <c r="AU16" t="s">
        <v>85</v>
      </c>
      <c r="AV16" s="49">
        <f>AVERAGE(AV14:AV15)</f>
        <v>5.8397271130737505E-2</v>
      </c>
      <c r="AW16" s="40">
        <v>2001</v>
      </c>
      <c r="AX16" s="41">
        <v>6405148833</v>
      </c>
      <c r="AY16" t="s">
        <v>85</v>
      </c>
      <c r="AZ16" s="49">
        <f>AVERAGE(AZ14:AZ15)</f>
        <v>5.84467604205679E-2</v>
      </c>
      <c r="BA16" s="40">
        <v>2001</v>
      </c>
      <c r="BB16" s="41">
        <v>6405148833</v>
      </c>
      <c r="BC16" t="s">
        <v>85</v>
      </c>
      <c r="BD16" s="49">
        <f>AVERAGE(BD14:BD15)</f>
        <v>5.2171045411937345E-2</v>
      </c>
      <c r="BE16" s="40">
        <v>2001</v>
      </c>
      <c r="BF16" s="41">
        <v>6405148833</v>
      </c>
      <c r="BG16" t="s">
        <v>85</v>
      </c>
      <c r="BH16" s="49">
        <f>AVERAGE(BH14:BH15)</f>
        <v>5.9363937383533238E-2</v>
      </c>
      <c r="BI16" s="40">
        <v>2001</v>
      </c>
      <c r="BJ16" s="41">
        <v>6405148833</v>
      </c>
      <c r="BK16" t="s">
        <v>85</v>
      </c>
      <c r="BL16" s="49">
        <f>AVERAGE(BL14:BL15)</f>
        <v>5.883714804550455E-2</v>
      </c>
      <c r="BM16" s="40">
        <v>2001</v>
      </c>
      <c r="BN16" s="41">
        <v>6405148833</v>
      </c>
      <c r="BO16" t="s">
        <v>85</v>
      </c>
      <c r="BP16" s="49">
        <f>AVERAGE(BP14:BP15)</f>
        <v>5.8410407696045663E-2</v>
      </c>
      <c r="BQ16" s="40">
        <v>2001</v>
      </c>
      <c r="BR16" s="41">
        <v>25620289257</v>
      </c>
      <c r="BS16" t="s">
        <v>85</v>
      </c>
      <c r="BT16" s="49">
        <f>AVERAGE(BT14:BT15)</f>
        <v>6.0005182946281432E-2</v>
      </c>
      <c r="BU16" s="40">
        <v>2001</v>
      </c>
      <c r="BV16" s="41">
        <v>25620289257</v>
      </c>
    </row>
    <row r="17" spans="1:74" x14ac:dyDescent="0.25">
      <c r="B17">
        <v>0.63729205531779765</v>
      </c>
      <c r="C17" s="47">
        <v>0.91582910891464531</v>
      </c>
      <c r="D17">
        <v>152.32828546157469</v>
      </c>
      <c r="E17" s="40">
        <v>2001</v>
      </c>
      <c r="F17" s="41">
        <v>6405148833</v>
      </c>
      <c r="G17" t="s">
        <v>86</v>
      </c>
      <c r="H17">
        <f>TINV(0.3173,H5)</f>
        <v>1.0344861529336604</v>
      </c>
      <c r="I17" s="40">
        <v>2002</v>
      </c>
      <c r="J17" s="41">
        <v>32946120727</v>
      </c>
      <c r="K17" t="s">
        <v>86</v>
      </c>
      <c r="L17">
        <f>TINV(0.3173,L5)</f>
        <v>1.0370358684985483</v>
      </c>
      <c r="M17" s="40">
        <v>2002</v>
      </c>
      <c r="N17" s="41">
        <v>32946120727</v>
      </c>
      <c r="O17" t="s">
        <v>86</v>
      </c>
      <c r="P17">
        <f>TINV(0.3173,P5)</f>
        <v>1.0370358684985483</v>
      </c>
      <c r="Q17" s="40">
        <v>2002</v>
      </c>
      <c r="R17" s="41">
        <v>32946120727</v>
      </c>
      <c r="S17" t="s">
        <v>86</v>
      </c>
      <c r="T17">
        <f>TINV(0.3173,T5)</f>
        <v>1.0370358684985483</v>
      </c>
      <c r="U17" s="40">
        <v>2002</v>
      </c>
      <c r="V17" s="41">
        <v>32946120727</v>
      </c>
      <c r="W17" t="s">
        <v>86</v>
      </c>
      <c r="X17">
        <f>TINV(0.3173,X5)</f>
        <v>1.0370358684985483</v>
      </c>
      <c r="Y17" s="40">
        <v>2002</v>
      </c>
      <c r="Z17" s="41">
        <v>32946120727</v>
      </c>
      <c r="AA17" t="s">
        <v>86</v>
      </c>
      <c r="AB17">
        <f>TINV(0.3173,AB5)</f>
        <v>1.0370358684985483</v>
      </c>
      <c r="AC17" s="40">
        <v>2002</v>
      </c>
      <c r="AD17" s="41">
        <v>32946120727</v>
      </c>
      <c r="AE17" t="s">
        <v>86</v>
      </c>
      <c r="AF17">
        <f>TINV(0.3173,AF5)</f>
        <v>1.0370358684985483</v>
      </c>
      <c r="AG17" s="40">
        <v>2002</v>
      </c>
      <c r="AH17" s="41">
        <v>32946120727</v>
      </c>
      <c r="AI17" t="s">
        <v>86</v>
      </c>
      <c r="AJ17">
        <f>TINV(0.3173,AJ5)</f>
        <v>1.0370358684985483</v>
      </c>
      <c r="AK17" s="40">
        <v>2002</v>
      </c>
      <c r="AL17" s="41">
        <v>32946120727</v>
      </c>
      <c r="AM17" t="s">
        <v>86</v>
      </c>
      <c r="AN17">
        <f>TINV(0.3173,AN5)</f>
        <v>1.0370358684985483</v>
      </c>
      <c r="AO17" s="40">
        <v>2002</v>
      </c>
      <c r="AP17" s="41">
        <v>32946120727</v>
      </c>
      <c r="AQ17" t="s">
        <v>86</v>
      </c>
      <c r="AR17">
        <f>TINV(0.3173,AR5)</f>
        <v>1.0370358684985483</v>
      </c>
      <c r="AS17" s="40">
        <v>2002</v>
      </c>
      <c r="AT17" s="41">
        <v>32946120727</v>
      </c>
      <c r="AU17" t="s">
        <v>86</v>
      </c>
      <c r="AV17">
        <f>TINV(0.3173,AV5)</f>
        <v>1.0370358684985483</v>
      </c>
      <c r="AW17" s="40">
        <v>2002</v>
      </c>
      <c r="AX17" s="41">
        <v>32946120727</v>
      </c>
      <c r="AY17" t="s">
        <v>86</v>
      </c>
      <c r="AZ17">
        <f>TINV(0.3173,AZ5)</f>
        <v>1.0370358684985483</v>
      </c>
      <c r="BA17" s="40">
        <v>2002</v>
      </c>
      <c r="BB17" s="41">
        <v>32946120727</v>
      </c>
      <c r="BC17" t="s">
        <v>86</v>
      </c>
      <c r="BD17">
        <f>TINV(0.3173,BD5)</f>
        <v>1.0370358684985483</v>
      </c>
      <c r="BE17" s="40">
        <v>2002</v>
      </c>
      <c r="BF17" s="41">
        <v>32946120727</v>
      </c>
      <c r="BG17" t="s">
        <v>86</v>
      </c>
      <c r="BH17">
        <f>TINV(0.3173,BH5)</f>
        <v>1.0370358684985483</v>
      </c>
      <c r="BI17" s="40">
        <v>2002</v>
      </c>
      <c r="BJ17" s="41">
        <v>32946120727</v>
      </c>
      <c r="BK17" t="s">
        <v>86</v>
      </c>
      <c r="BL17">
        <f>TINV(0.3173,BL5)</f>
        <v>1.0370358684985483</v>
      </c>
      <c r="BM17" s="40">
        <v>2002</v>
      </c>
      <c r="BN17" s="41">
        <v>32946120727</v>
      </c>
      <c r="BO17" t="s">
        <v>86</v>
      </c>
      <c r="BP17">
        <f>TINV(0.3173,BP5)</f>
        <v>1.0370358684985483</v>
      </c>
      <c r="BQ17" s="40">
        <v>2002</v>
      </c>
      <c r="BR17" s="41">
        <v>32946120727</v>
      </c>
      <c r="BS17" t="s">
        <v>86</v>
      </c>
      <c r="BT17">
        <f>TINV(0.3173,BT5)</f>
        <v>1.0370358684985483</v>
      </c>
      <c r="BU17" s="40">
        <v>2001</v>
      </c>
      <c r="BV17" s="41">
        <v>6405148833</v>
      </c>
    </row>
    <row r="18" spans="1:74" x14ac:dyDescent="0.25">
      <c r="B18">
        <v>0.61543160087320048</v>
      </c>
      <c r="C18" s="47">
        <v>0.90955322321486953</v>
      </c>
      <c r="D18">
        <v>140.78716320935408</v>
      </c>
      <c r="E18" s="40">
        <v>2002</v>
      </c>
      <c r="F18" s="41">
        <v>32946120727</v>
      </c>
      <c r="G18" t="s">
        <v>87</v>
      </c>
      <c r="H18">
        <f>H17*G3</f>
        <v>4.9741933394063215E-2</v>
      </c>
      <c r="K18" t="s">
        <v>87</v>
      </c>
      <c r="L18">
        <f>L17*K3</f>
        <v>5.4302871179926195E-2</v>
      </c>
      <c r="O18" t="s">
        <v>87</v>
      </c>
      <c r="P18">
        <f>P17*O3</f>
        <v>4.9420737545739037E-2</v>
      </c>
      <c r="S18" t="s">
        <v>87</v>
      </c>
      <c r="T18">
        <f>T17*S3</f>
        <v>5.2300624207768563E-2</v>
      </c>
      <c r="W18" t="s">
        <v>87</v>
      </c>
      <c r="X18">
        <f>X17*W3</f>
        <v>5.2746829136634525E-2</v>
      </c>
      <c r="AA18" t="s">
        <v>87</v>
      </c>
      <c r="AB18">
        <f>AB17*AA3</f>
        <v>5.1682138874048392E-2</v>
      </c>
      <c r="AE18" t="s">
        <v>87</v>
      </c>
      <c r="AF18">
        <f>AF17*AE3</f>
        <v>5.0175310665325205E-2</v>
      </c>
      <c r="AI18" t="s">
        <v>87</v>
      </c>
      <c r="AJ18">
        <f>AJ17*AI3</f>
        <v>5.170309987014881E-2</v>
      </c>
      <c r="AM18" t="s">
        <v>87</v>
      </c>
      <c r="AN18">
        <f>AN17*AM3</f>
        <v>5.1229006222409841E-2</v>
      </c>
      <c r="AQ18" t="s">
        <v>87</v>
      </c>
      <c r="AR18">
        <f>AR17*AQ3</f>
        <v>4.907034756691115E-2</v>
      </c>
      <c r="AU18" t="s">
        <v>87</v>
      </c>
      <c r="AV18">
        <f>AV17*AU3</f>
        <v>5.1638606606485157E-2</v>
      </c>
      <c r="AY18" t="s">
        <v>87</v>
      </c>
      <c r="AZ18">
        <f>AZ17*AY3</f>
        <v>5.1868246556743824E-2</v>
      </c>
      <c r="BC18" t="s">
        <v>87</v>
      </c>
      <c r="BD18">
        <f>BD17*BC3</f>
        <v>4.6930826552092166E-2</v>
      </c>
      <c r="BG18" t="s">
        <v>87</v>
      </c>
      <c r="BH18">
        <f>BH17*BG3</f>
        <v>5.2197295600923815E-2</v>
      </c>
      <c r="BK18" t="s">
        <v>87</v>
      </c>
      <c r="BL18">
        <f>BL17*BK3</f>
        <v>5.1234036041912713E-2</v>
      </c>
      <c r="BO18" t="s">
        <v>87</v>
      </c>
      <c r="BP18">
        <f>BP17*BO3</f>
        <v>5.0795169922604973E-2</v>
      </c>
      <c r="BS18" t="s">
        <v>87</v>
      </c>
      <c r="BT18">
        <f>BT17*BS3</f>
        <v>5.3547845953065297E-2</v>
      </c>
    </row>
    <row r="19" spans="1:74" x14ac:dyDescent="0.25">
      <c r="A19" t="s">
        <v>95</v>
      </c>
      <c r="B19" s="24">
        <f>AVERAGE(B2:B18)</f>
        <v>0.63104358648552727</v>
      </c>
      <c r="C19" s="24">
        <f>AVERAGE(C2:C18)</f>
        <v>0.9201457493909071</v>
      </c>
      <c r="D19" s="24">
        <f>AVERAGE(D2:D18)</f>
        <v>162.59729196570709</v>
      </c>
      <c r="E19" s="24">
        <f>AVERAGE(E2:E18)</f>
        <v>1996.0588235294117</v>
      </c>
      <c r="F19" s="24">
        <f>AVERAGE(F2:F18)</f>
        <v>5981060207.038353</v>
      </c>
      <c r="G19" t="s">
        <v>88</v>
      </c>
      <c r="H19">
        <f>G2+H18</f>
        <v>1.9281831914615468</v>
      </c>
      <c r="K19" t="s">
        <v>88</v>
      </c>
      <c r="L19">
        <f>K2+L18</f>
        <v>2.0050815091580629</v>
      </c>
      <c r="O19" t="s">
        <v>88</v>
      </c>
      <c r="P19">
        <f>O2+P18</f>
        <v>2.0079803701510279</v>
      </c>
      <c r="S19" t="s">
        <v>88</v>
      </c>
      <c r="T19">
        <f>S2+T18</f>
        <v>1.9154646027052329</v>
      </c>
      <c r="W19" t="s">
        <v>88</v>
      </c>
      <c r="X19">
        <f>W2+X18</f>
        <v>1.9206101027632159</v>
      </c>
      <c r="AA19" t="s">
        <v>88</v>
      </c>
      <c r="AB19">
        <f>AA2+AB18</f>
        <v>1.9190970639466356</v>
      </c>
      <c r="AE19" t="s">
        <v>88</v>
      </c>
      <c r="AF19">
        <f>AE2+AF18</f>
        <v>1.9174478434901998</v>
      </c>
      <c r="AI19" t="s">
        <v>88</v>
      </c>
      <c r="AJ19">
        <f>AI2+AJ18</f>
        <v>1.92561310973802</v>
      </c>
      <c r="AM19" t="s">
        <v>88</v>
      </c>
      <c r="AN19">
        <f>AM2+AN18</f>
        <v>1.9266858281871273</v>
      </c>
      <c r="AQ19" t="s">
        <v>88</v>
      </c>
      <c r="AR19">
        <f>AQ2+AR18</f>
        <v>1.9271361918607004</v>
      </c>
      <c r="AU19" t="s">
        <v>88</v>
      </c>
      <c r="AV19">
        <f>AU2+AV18</f>
        <v>1.9256560461103458</v>
      </c>
      <c r="AY19" t="s">
        <v>88</v>
      </c>
      <c r="AZ19">
        <f>AY2+AZ18</f>
        <v>1.9326293076034204</v>
      </c>
      <c r="BC19" t="s">
        <v>88</v>
      </c>
      <c r="BD19">
        <f>BC2+BD18</f>
        <v>1.9529216844390498</v>
      </c>
      <c r="BG19" t="s">
        <v>88</v>
      </c>
      <c r="BH19">
        <f>BG2+BH18</f>
        <v>1.9157145711874526</v>
      </c>
      <c r="BK19" t="s">
        <v>88</v>
      </c>
      <c r="BL19">
        <f>BK2+BL18</f>
        <v>1.8967001526765304</v>
      </c>
      <c r="BO19" t="s">
        <v>88</v>
      </c>
      <c r="BP19">
        <f>BO2+BP18</f>
        <v>1.8937897928066751</v>
      </c>
      <c r="BS19" t="s">
        <v>88</v>
      </c>
      <c r="BT19">
        <f>BS2+BT18</f>
        <v>1.9449001070871534</v>
      </c>
    </row>
    <row r="20" spans="1:74" x14ac:dyDescent="0.25">
      <c r="A20" t="s">
        <v>96</v>
      </c>
      <c r="B20" s="24">
        <f>STDEV(B2:B18)</f>
        <v>1.690942441065317E-2</v>
      </c>
      <c r="C20" s="24">
        <f>STDEV(C2:C18)</f>
        <v>6.6374744410949071E-3</v>
      </c>
      <c r="D20" s="24">
        <f>STDEV(D2:D18)</f>
        <v>16.415432741138591</v>
      </c>
      <c r="E20" s="24">
        <f>STDEV(E2:E18)</f>
        <v>4.3799341923608583</v>
      </c>
      <c r="F20" s="24">
        <f>STDEV(F2:F18)</f>
        <v>10672145360.731073</v>
      </c>
      <c r="G20" t="s">
        <v>89</v>
      </c>
      <c r="H20">
        <f>G2-H18</f>
        <v>1.8286993246734204</v>
      </c>
      <c r="K20" t="s">
        <v>89</v>
      </c>
      <c r="L20">
        <f>K2-L18</f>
        <v>1.8964757667982104</v>
      </c>
      <c r="O20" t="s">
        <v>89</v>
      </c>
      <c r="P20">
        <f>O2-P18</f>
        <v>1.9091388950595498</v>
      </c>
      <c r="S20" t="s">
        <v>89</v>
      </c>
      <c r="T20">
        <f>S2-T18</f>
        <v>1.8108633542896957</v>
      </c>
      <c r="W20" t="s">
        <v>89</v>
      </c>
      <c r="X20">
        <f>W2-X18</f>
        <v>1.815116444489947</v>
      </c>
      <c r="AA20" t="s">
        <v>89</v>
      </c>
      <c r="AB20">
        <f>AA2-AB18</f>
        <v>1.8157327861985386</v>
      </c>
      <c r="AE20" t="s">
        <v>89</v>
      </c>
      <c r="AF20">
        <f>AE2-AF18</f>
        <v>1.8170972221595496</v>
      </c>
      <c r="AI20" t="s">
        <v>89</v>
      </c>
      <c r="AJ20">
        <f>AI2-AJ18</f>
        <v>1.8222069099977223</v>
      </c>
      <c r="AM20" t="s">
        <v>89</v>
      </c>
      <c r="AN20">
        <f>AM2-AN18</f>
        <v>1.8242278157423075</v>
      </c>
      <c r="AQ20" t="s">
        <v>89</v>
      </c>
      <c r="AR20">
        <f>AQ2-AR18</f>
        <v>1.828995496726878</v>
      </c>
      <c r="AU20" t="s">
        <v>89</v>
      </c>
      <c r="AV20">
        <f>AU2-AV18</f>
        <v>1.8223788328973756</v>
      </c>
      <c r="AY20" t="s">
        <v>89</v>
      </c>
      <c r="AZ20">
        <f>AY2-AZ18</f>
        <v>1.828892814489933</v>
      </c>
      <c r="BC20" t="s">
        <v>89</v>
      </c>
      <c r="BD20">
        <f>BC2-BD18</f>
        <v>1.8590600313348653</v>
      </c>
      <c r="BG20" t="s">
        <v>89</v>
      </c>
      <c r="BH20">
        <f>BG2-BH18</f>
        <v>1.811319979985605</v>
      </c>
      <c r="BK20" t="s">
        <v>89</v>
      </c>
      <c r="BL20">
        <f>BK2-BL18</f>
        <v>1.7942320805927048</v>
      </c>
      <c r="BO20" t="s">
        <v>89</v>
      </c>
      <c r="BP20">
        <f>BO2-BP18</f>
        <v>1.7921994529614651</v>
      </c>
      <c r="BS20" t="s">
        <v>89</v>
      </c>
      <c r="BT20">
        <f>BS2-BT18</f>
        <v>1.8378044151810227</v>
      </c>
    </row>
    <row r="21" spans="1:74" x14ac:dyDescent="0.25">
      <c r="A21" t="s">
        <v>97</v>
      </c>
      <c r="B21" s="24">
        <f>MIN(B2:B18)</f>
        <v>0.61139176109475402</v>
      </c>
      <c r="C21" s="24">
        <f>MIN(C2:C18)</f>
        <v>0.90955322321486953</v>
      </c>
      <c r="D21" s="24">
        <f>MIN(D2:D18)</f>
        <v>140.78716320935408</v>
      </c>
      <c r="E21" s="24">
        <f>MIN(E2:E18)</f>
        <v>1988</v>
      </c>
      <c r="F21" s="24">
        <f>MIN(F2:F18)</f>
        <v>7284500.2019999996</v>
      </c>
      <c r="G21" t="s">
        <v>80</v>
      </c>
      <c r="H21" s="48">
        <f>LN(G2)</f>
        <v>0.63044231488417024</v>
      </c>
      <c r="K21" t="s">
        <v>80</v>
      </c>
      <c r="L21" s="48">
        <f>LN(K2)</f>
        <v>0.66822859440326554</v>
      </c>
      <c r="O21" t="s">
        <v>80</v>
      </c>
      <c r="P21" s="48">
        <f>LN(O2)</f>
        <v>0.67220932176094961</v>
      </c>
      <c r="S21" t="s">
        <v>80</v>
      </c>
      <c r="T21" s="48">
        <f>LN(S2)</f>
        <v>0.6222761062632064</v>
      </c>
      <c r="W21" t="s">
        <v>80</v>
      </c>
      <c r="X21" s="48">
        <f>LN(W2)</f>
        <v>0.62479514313778728</v>
      </c>
      <c r="AA21" t="s">
        <v>80</v>
      </c>
      <c r="AB21" s="48">
        <f>LN(AA2)</f>
        <v>0.62455508147046435</v>
      </c>
      <c r="AE21" t="s">
        <v>80</v>
      </c>
      <c r="AF21" s="48">
        <f>LN(AE2)</f>
        <v>0.62447882756735373</v>
      </c>
      <c r="AI21" t="s">
        <v>80</v>
      </c>
      <c r="AJ21" s="48">
        <f>LN(AI2)</f>
        <v>0.62802716231522893</v>
      </c>
      <c r="AM21" t="s">
        <v>80</v>
      </c>
      <c r="AN21" s="48">
        <f>LN(AM2)</f>
        <v>0.62885226812854622</v>
      </c>
      <c r="AQ21" t="s">
        <v>80</v>
      </c>
      <c r="AR21" s="48">
        <f>LN(AQ2)</f>
        <v>0.63024244103076632</v>
      </c>
      <c r="AU21" t="s">
        <v>80</v>
      </c>
      <c r="AV21" s="48">
        <f>LN(AU2)</f>
        <v>0.6280844898048723</v>
      </c>
      <c r="AY21" t="s">
        <v>80</v>
      </c>
      <c r="AZ21" s="48">
        <f>LN(AY2)</f>
        <v>0.63167651463014696</v>
      </c>
      <c r="BC21" t="s">
        <v>80</v>
      </c>
      <c r="BD21" s="48">
        <f>LN(BC2)</f>
        <v>0.64500200872887947</v>
      </c>
      <c r="BG21" t="s">
        <v>80</v>
      </c>
      <c r="BH21" s="48">
        <f>LN(BG2)</f>
        <v>0.62246571039945275</v>
      </c>
      <c r="BK21" t="s">
        <v>80</v>
      </c>
      <c r="BL21" s="48">
        <f>LN(BK2)</f>
        <v>0.61273188332729012</v>
      </c>
      <c r="BO21" t="s">
        <v>80</v>
      </c>
      <c r="BP21" s="48">
        <f>LN(BO2)</f>
        <v>0.61139176109475402</v>
      </c>
      <c r="BS21" t="s">
        <v>80</v>
      </c>
      <c r="BT21" s="48">
        <f>LN(BS2)</f>
        <v>0.63729205531779765</v>
      </c>
    </row>
    <row r="22" spans="1:74" x14ac:dyDescent="0.25">
      <c r="A22" t="s">
        <v>98</v>
      </c>
      <c r="B22" s="24">
        <f>MAX(B2:B18)</f>
        <v>0.67220932176094961</v>
      </c>
      <c r="C22" s="24">
        <f>MAX(C2:C18)</f>
        <v>0.93552516683041598</v>
      </c>
      <c r="D22" s="24">
        <f>MAX(D2:D18)</f>
        <v>203.13898759810206</v>
      </c>
      <c r="E22" s="24">
        <f>MAX(E2:E18)</f>
        <v>2002</v>
      </c>
      <c r="F22" s="24">
        <f>MAX(F2:F18)</f>
        <v>32946120727</v>
      </c>
      <c r="G22" t="s">
        <v>90</v>
      </c>
      <c r="H22" s="48">
        <f>LN(H19)</f>
        <v>0.65657820799281907</v>
      </c>
      <c r="K22" t="s">
        <v>90</v>
      </c>
      <c r="L22" s="48">
        <f>LN(L19)</f>
        <v>0.69568471287888867</v>
      </c>
      <c r="O22" t="s">
        <v>90</v>
      </c>
      <c r="P22" s="48">
        <f>LN(P19)</f>
        <v>0.69712942596049787</v>
      </c>
      <c r="S22" t="s">
        <v>90</v>
      </c>
      <c r="T22" s="48">
        <f>LN(T19)</f>
        <v>0.64996020558569712</v>
      </c>
      <c r="W22" t="s">
        <v>90</v>
      </c>
      <c r="X22" s="48">
        <f>LN(X19)</f>
        <v>0.65264289741992576</v>
      </c>
      <c r="AA22" t="s">
        <v>90</v>
      </c>
      <c r="AB22" s="48">
        <f>LN(AB19)</f>
        <v>0.65185479622928755</v>
      </c>
      <c r="AE22" t="s">
        <v>90</v>
      </c>
      <c r="AF22" s="48">
        <f>LN(AF19)</f>
        <v>0.6509950536234731</v>
      </c>
      <c r="AI22" t="s">
        <v>90</v>
      </c>
      <c r="AJ22" s="48">
        <f>LN(AJ19)</f>
        <v>0.65524441559505175</v>
      </c>
      <c r="AM22" t="s">
        <v>90</v>
      </c>
      <c r="AN22" s="48">
        <f>LN(AN19)</f>
        <v>0.65580133939256557</v>
      </c>
      <c r="AQ22" t="s">
        <v>90</v>
      </c>
      <c r="AR22" s="48">
        <f>LN(AR19)</f>
        <v>0.65603506252418942</v>
      </c>
      <c r="AU22" t="s">
        <v>90</v>
      </c>
      <c r="AV22" s="48">
        <f>LN(AV19)</f>
        <v>0.65526671285374238</v>
      </c>
      <c r="AY22" t="s">
        <v>90</v>
      </c>
      <c r="AZ22" s="48">
        <f>LN(AZ19)</f>
        <v>0.65888141132549061</v>
      </c>
      <c r="BC22" t="s">
        <v>90</v>
      </c>
      <c r="BD22" s="48">
        <f>LN(BD19)</f>
        <v>0.66932655095689497</v>
      </c>
      <c r="BG22" t="s">
        <v>90</v>
      </c>
      <c r="BH22" s="48">
        <f>LN(BH19)</f>
        <v>0.65009069725483004</v>
      </c>
      <c r="BK22" t="s">
        <v>90</v>
      </c>
      <c r="BL22" s="48">
        <f>LN(BL19)</f>
        <v>0.64011561450401366</v>
      </c>
      <c r="BO22" t="s">
        <v>90</v>
      </c>
      <c r="BP22" s="48">
        <f>LN(BP19)</f>
        <v>0.63858000275797322</v>
      </c>
      <c r="BS22" t="s">
        <v>90</v>
      </c>
      <c r="BT22" s="48">
        <f>LN(BT19)</f>
        <v>0.66521061692741446</v>
      </c>
    </row>
    <row r="23" spans="1:74" x14ac:dyDescent="0.25">
      <c r="A23" t="s">
        <v>99</v>
      </c>
      <c r="B23" s="24">
        <f>ABS(B22-B21)</f>
        <v>6.0817560666195591E-2</v>
      </c>
      <c r="C23" s="24">
        <f>ABS(C22-C21)</f>
        <v>2.5971943615546444E-2</v>
      </c>
      <c r="D23" s="24">
        <f>ABS(D22-D21)</f>
        <v>62.351824388747985</v>
      </c>
      <c r="E23" s="24">
        <f>ABS(E22-E21)</f>
        <v>14</v>
      </c>
      <c r="F23" s="24">
        <f>ABS(F22-F21)</f>
        <v>32938836226.798</v>
      </c>
      <c r="G23" t="s">
        <v>91</v>
      </c>
      <c r="H23" s="48">
        <f>LN(H20)</f>
        <v>0.60360496260512475</v>
      </c>
      <c r="K23" t="s">
        <v>91</v>
      </c>
      <c r="L23" s="48">
        <f>LN(L20)</f>
        <v>0.63999730421029399</v>
      </c>
      <c r="O23" t="s">
        <v>91</v>
      </c>
      <c r="P23" s="48">
        <f>LN(P20)</f>
        <v>0.64665230011654407</v>
      </c>
      <c r="S23" t="s">
        <v>91</v>
      </c>
      <c r="T23" s="48">
        <f>LN(T20)</f>
        <v>0.59380372287381067</v>
      </c>
      <c r="W23" t="s">
        <v>91</v>
      </c>
      <c r="X23" s="48">
        <f>LN(X20)</f>
        <v>0.5961496224026307</v>
      </c>
      <c r="AA23" t="s">
        <v>91</v>
      </c>
      <c r="AB23" s="48">
        <f>LN(AB20)</f>
        <v>0.5964891251885367</v>
      </c>
      <c r="AE23" t="s">
        <v>91</v>
      </c>
      <c r="AF23" s="48">
        <f>LN(AF20)</f>
        <v>0.59724029494986841</v>
      </c>
      <c r="AI23" t="s">
        <v>91</v>
      </c>
      <c r="AJ23" s="48">
        <f>LN(AJ20)</f>
        <v>0.60004835440859705</v>
      </c>
      <c r="AM23" t="s">
        <v>91</v>
      </c>
      <c r="AN23" s="48">
        <f>LN(AN20)</f>
        <v>0.60115678283443952</v>
      </c>
      <c r="AQ23" t="s">
        <v>91</v>
      </c>
      <c r="AR23" s="48">
        <f>LN(AR20)</f>
        <v>0.60376690725527549</v>
      </c>
      <c r="AU23" t="s">
        <v>91</v>
      </c>
      <c r="AV23" s="48">
        <f>LN(AV20)</f>
        <v>0.6001426986835896</v>
      </c>
      <c r="AY23" t="s">
        <v>91</v>
      </c>
      <c r="AZ23" s="48">
        <f>LN(AZ20)</f>
        <v>0.60371076435082582</v>
      </c>
      <c r="BC23" t="s">
        <v>91</v>
      </c>
      <c r="BD23" s="48">
        <f>LN(BD20)</f>
        <v>0.62007100049057762</v>
      </c>
      <c r="BG23" t="s">
        <v>91</v>
      </c>
      <c r="BH23" s="48">
        <f>LN(BH20)</f>
        <v>0.59405585019934237</v>
      </c>
      <c r="BK23" t="s">
        <v>91</v>
      </c>
      <c r="BL23" s="48">
        <f>LN(BL20)</f>
        <v>0.58457712014856666</v>
      </c>
      <c r="BO23" t="s">
        <v>91</v>
      </c>
      <c r="BP23" s="48">
        <f>LN(BP20)</f>
        <v>0.58344361023496205</v>
      </c>
      <c r="BS23" t="s">
        <v>91</v>
      </c>
      <c r="BT23" s="48">
        <f>LN(BT20)</f>
        <v>0.60857160650913278</v>
      </c>
    </row>
    <row r="24" spans="1:74" x14ac:dyDescent="0.25">
      <c r="A24" t="s">
        <v>100</v>
      </c>
      <c r="B24" s="24">
        <f>COUNT(B2:B18)</f>
        <v>17</v>
      </c>
      <c r="G24" t="s">
        <v>92</v>
      </c>
      <c r="H24" s="48">
        <f>H22-H21</f>
        <v>2.6135893108648833E-2</v>
      </c>
      <c r="K24" t="s">
        <v>92</v>
      </c>
      <c r="L24" s="48">
        <f>L22-L21</f>
        <v>2.7456118475623126E-2</v>
      </c>
      <c r="O24" t="s">
        <v>92</v>
      </c>
      <c r="P24" s="48">
        <f>P22-P21</f>
        <v>2.4920104199548265E-2</v>
      </c>
      <c r="S24" t="s">
        <v>92</v>
      </c>
      <c r="T24" s="48">
        <f>T22-T21</f>
        <v>2.7684099322490718E-2</v>
      </c>
      <c r="W24" t="s">
        <v>92</v>
      </c>
      <c r="X24" s="48">
        <f>X22-X21</f>
        <v>2.7847754282138482E-2</v>
      </c>
      <c r="AA24" t="s">
        <v>92</v>
      </c>
      <c r="AB24" s="48">
        <f>AB22-AB21</f>
        <v>2.7299714758823201E-2</v>
      </c>
      <c r="AE24" t="s">
        <v>92</v>
      </c>
      <c r="AF24" s="48">
        <f>AF22-AF21</f>
        <v>2.6516226056119363E-2</v>
      </c>
      <c r="AI24" t="s">
        <v>92</v>
      </c>
      <c r="AJ24" s="48">
        <f>AJ22-AJ21</f>
        <v>2.7217253279822828E-2</v>
      </c>
      <c r="AM24" t="s">
        <v>92</v>
      </c>
      <c r="AN24" s="48">
        <f>AN22-AN21</f>
        <v>2.6949071264019353E-2</v>
      </c>
      <c r="AQ24" t="s">
        <v>92</v>
      </c>
      <c r="AR24" s="48">
        <f>AR22-AR21</f>
        <v>2.5792621493423096E-2</v>
      </c>
      <c r="AU24" t="s">
        <v>92</v>
      </c>
      <c r="AV24" s="48">
        <f>AV22-AV21</f>
        <v>2.718222304887008E-2</v>
      </c>
      <c r="AY24" t="s">
        <v>92</v>
      </c>
      <c r="AZ24" s="48">
        <f>AZ22-AZ21</f>
        <v>2.720489669534365E-2</v>
      </c>
      <c r="BC24" t="s">
        <v>92</v>
      </c>
      <c r="BD24" s="48">
        <f>BD22-BD21</f>
        <v>2.43245422280155E-2</v>
      </c>
      <c r="BG24" t="s">
        <v>92</v>
      </c>
      <c r="BH24" s="48">
        <f>BH22-BH21</f>
        <v>2.7624986855377287E-2</v>
      </c>
      <c r="BK24" t="s">
        <v>92</v>
      </c>
      <c r="BL24" s="48">
        <f>BL22-BL21</f>
        <v>2.7383731176723547E-2</v>
      </c>
      <c r="BO24" t="s">
        <v>92</v>
      </c>
      <c r="BP24" s="48">
        <f>BP22-BP21</f>
        <v>2.7188241663219204E-2</v>
      </c>
      <c r="BS24" t="s">
        <v>92</v>
      </c>
      <c r="BT24" s="48">
        <f>BT22-BT21</f>
        <v>2.791856160961681E-2</v>
      </c>
    </row>
    <row r="25" spans="1:74" x14ac:dyDescent="0.25">
      <c r="G25" t="s">
        <v>93</v>
      </c>
      <c r="H25" s="48">
        <f>H21-H23</f>
        <v>2.683735227904549E-2</v>
      </c>
      <c r="K25" t="s">
        <v>93</v>
      </c>
      <c r="L25" s="48">
        <f>L21-L23</f>
        <v>2.8231290192971548E-2</v>
      </c>
      <c r="O25" t="s">
        <v>93</v>
      </c>
      <c r="P25" s="48">
        <f>P21-P23</f>
        <v>2.5557021644405542E-2</v>
      </c>
      <c r="S25" t="s">
        <v>93</v>
      </c>
      <c r="T25" s="48">
        <f>T21-T23</f>
        <v>2.8472383389395728E-2</v>
      </c>
      <c r="W25" t="s">
        <v>93</v>
      </c>
      <c r="X25" s="48">
        <f>X21-X23</f>
        <v>2.8645520735156582E-2</v>
      </c>
      <c r="AA25" t="s">
        <v>93</v>
      </c>
      <c r="AB25" s="48">
        <f>AB21-AB23</f>
        <v>2.8065956281927651E-2</v>
      </c>
      <c r="AE25" t="s">
        <v>93</v>
      </c>
      <c r="AF25" s="48">
        <f>AF21-AF23</f>
        <v>2.7238532617485323E-2</v>
      </c>
      <c r="AI25" t="s">
        <v>93</v>
      </c>
      <c r="AJ25" s="48">
        <f>AJ21-AJ23</f>
        <v>2.7978807906631875E-2</v>
      </c>
      <c r="AM25" t="s">
        <v>93</v>
      </c>
      <c r="AN25" s="48">
        <f>AN21-AN23</f>
        <v>2.7695485294106703E-2</v>
      </c>
      <c r="AQ25" t="s">
        <v>93</v>
      </c>
      <c r="AR25" s="48">
        <f>AR21-AR23</f>
        <v>2.6475533775490834E-2</v>
      </c>
      <c r="AU25" t="s">
        <v>93</v>
      </c>
      <c r="AV25" s="48">
        <f>AV21-AV23</f>
        <v>2.79417911212827E-2</v>
      </c>
      <c r="AY25" t="s">
        <v>93</v>
      </c>
      <c r="AZ25" s="48">
        <f>AZ21-AZ23</f>
        <v>2.7965750279321133E-2</v>
      </c>
      <c r="BC25" t="s">
        <v>93</v>
      </c>
      <c r="BD25" s="48">
        <f>BD21-BD23</f>
        <v>2.4931008238301855E-2</v>
      </c>
      <c r="BG25" t="s">
        <v>93</v>
      </c>
      <c r="BH25" s="48">
        <f>BH21-BH23</f>
        <v>2.8409860200110382E-2</v>
      </c>
      <c r="BK25" t="s">
        <v>93</v>
      </c>
      <c r="BL25" s="48">
        <f>BL21-BL23</f>
        <v>2.8154763178723452E-2</v>
      </c>
      <c r="BO25" t="s">
        <v>93</v>
      </c>
      <c r="BP25" s="48">
        <f>BP21-BP23</f>
        <v>2.7948150859791965E-2</v>
      </c>
      <c r="BS25" t="s">
        <v>93</v>
      </c>
      <c r="BT25" s="48">
        <f>BT21-BT23</f>
        <v>2.8720448808664867E-2</v>
      </c>
    </row>
    <row r="26" spans="1:74" x14ac:dyDescent="0.25">
      <c r="G26" t="s">
        <v>94</v>
      </c>
      <c r="H26" s="49">
        <f>AVERAGE(H24:H25)</f>
        <v>2.6486622693847162E-2</v>
      </c>
      <c r="K26" t="s">
        <v>94</v>
      </c>
      <c r="L26" s="49">
        <f>AVERAGE(L24:L25)</f>
        <v>2.7843704334297337E-2</v>
      </c>
      <c r="O26" t="s">
        <v>94</v>
      </c>
      <c r="P26" s="49">
        <f>AVERAGE(P24:P25)</f>
        <v>2.5238562921976904E-2</v>
      </c>
      <c r="S26" t="s">
        <v>94</v>
      </c>
      <c r="T26" s="49">
        <f>AVERAGE(T24:T25)</f>
        <v>2.8078241355943223E-2</v>
      </c>
      <c r="W26" t="s">
        <v>94</v>
      </c>
      <c r="X26" s="49">
        <f>AVERAGE(X24:X25)</f>
        <v>2.8246637508647532E-2</v>
      </c>
      <c r="AA26" t="s">
        <v>94</v>
      </c>
      <c r="AB26" s="49">
        <f>AVERAGE(AB24:AB25)</f>
        <v>2.7682835520375426E-2</v>
      </c>
      <c r="AE26" t="s">
        <v>94</v>
      </c>
      <c r="AF26" s="49">
        <f>AVERAGE(AF24:AF25)</f>
        <v>2.6877379336802343E-2</v>
      </c>
      <c r="AI26" t="s">
        <v>94</v>
      </c>
      <c r="AJ26" s="49">
        <f>AVERAGE(AJ24:AJ25)</f>
        <v>2.7598030593227352E-2</v>
      </c>
      <c r="AM26" t="s">
        <v>94</v>
      </c>
      <c r="AN26" s="49">
        <f>AVERAGE(AN24:AN25)</f>
        <v>2.7322278279063028E-2</v>
      </c>
      <c r="AQ26" t="s">
        <v>94</v>
      </c>
      <c r="AR26" s="49">
        <f>AVERAGE(AR24:AR25)</f>
        <v>2.6134077634456965E-2</v>
      </c>
      <c r="AU26" t="s">
        <v>94</v>
      </c>
      <c r="AV26" s="49">
        <f>AVERAGE(AV24:AV25)</f>
        <v>2.756200708507639E-2</v>
      </c>
      <c r="AY26" t="s">
        <v>94</v>
      </c>
      <c r="AZ26" s="49">
        <f>AVERAGE(AZ24:AZ25)</f>
        <v>2.7585323487332392E-2</v>
      </c>
      <c r="BC26" t="s">
        <v>94</v>
      </c>
      <c r="BD26" s="49">
        <f>AVERAGE(BD24:BD25)</f>
        <v>2.4627775233158677E-2</v>
      </c>
      <c r="BG26" t="s">
        <v>94</v>
      </c>
      <c r="BH26" s="49">
        <f>AVERAGE(BH24:BH25)</f>
        <v>2.8017423527743834E-2</v>
      </c>
      <c r="BK26" t="s">
        <v>94</v>
      </c>
      <c r="BL26" s="49">
        <f>AVERAGE(BL24:BL25)</f>
        <v>2.7769247177723499E-2</v>
      </c>
      <c r="BO26" t="s">
        <v>94</v>
      </c>
      <c r="BP26" s="49">
        <f>AVERAGE(BP24:BP25)</f>
        <v>2.7568196261505584E-2</v>
      </c>
      <c r="BS26" t="s">
        <v>94</v>
      </c>
      <c r="BT26" s="49">
        <f>AVERAGE(BT24:BT25)</f>
        <v>2.8319505209140838E-2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workbookViewId="0">
      <selection activeCell="F1" sqref="F1"/>
    </sheetView>
  </sheetViews>
  <sheetFormatPr defaultColWidth="11.42578125" defaultRowHeight="15" x14ac:dyDescent="0.25"/>
  <sheetData>
    <row r="1" spans="2:76" ht="55.5" thickTop="1" thickBot="1" x14ac:dyDescent="0.3">
      <c r="B1" s="24" t="s">
        <v>73</v>
      </c>
      <c r="C1" s="24" t="s">
        <v>74</v>
      </c>
      <c r="D1" s="24" t="s">
        <v>75</v>
      </c>
      <c r="E1" s="50" t="s">
        <v>72</v>
      </c>
      <c r="F1" s="50" t="s">
        <v>60</v>
      </c>
      <c r="G1" s="45">
        <f>LN(G2)</f>
        <v>0.63044231488417024</v>
      </c>
      <c r="H1" s="46">
        <f>G4</f>
        <v>0.91974638601866809</v>
      </c>
      <c r="I1" s="40" t="s">
        <v>72</v>
      </c>
      <c r="J1" s="40" t="s">
        <v>60</v>
      </c>
      <c r="K1" s="45">
        <f>LN(K2)</f>
        <v>0.66822859440326554</v>
      </c>
      <c r="L1" s="46">
        <f>K4</f>
        <v>0.92083759226643114</v>
      </c>
      <c r="M1" s="40" t="s">
        <v>72</v>
      </c>
      <c r="N1" s="40" t="s">
        <v>60</v>
      </c>
      <c r="O1" s="45">
        <f>LN(O2)</f>
        <v>0.67220932176094961</v>
      </c>
      <c r="P1" s="46">
        <f>O4</f>
        <v>0.93426170849854828</v>
      </c>
      <c r="Q1" s="40" t="s">
        <v>72</v>
      </c>
      <c r="R1" s="40" t="s">
        <v>60</v>
      </c>
      <c r="S1" s="45">
        <f>LN(S2)</f>
        <v>0.6222761062632064</v>
      </c>
      <c r="T1" s="46">
        <f>S4</f>
        <v>0.91578641245536641</v>
      </c>
      <c r="U1" s="40" t="s">
        <v>72</v>
      </c>
      <c r="V1" s="40" t="s">
        <v>60</v>
      </c>
      <c r="W1" s="45">
        <f>LN(W2)</f>
        <v>0.62479514313778728</v>
      </c>
      <c r="X1" s="46">
        <f>W4</f>
        <v>0.91509664215228081</v>
      </c>
      <c r="Y1" s="40" t="s">
        <v>72</v>
      </c>
      <c r="Z1" s="40" t="s">
        <v>60</v>
      </c>
      <c r="AA1" s="45">
        <f>LN(AA2)</f>
        <v>0.62455508147046435</v>
      </c>
      <c r="AB1" s="46">
        <f>AA4</f>
        <v>0.91815434323372103</v>
      </c>
      <c r="AC1" s="40" t="s">
        <v>72</v>
      </c>
      <c r="AD1" s="40" t="s">
        <v>60</v>
      </c>
      <c r="AE1" s="45">
        <f>LN(AE2)</f>
        <v>0.62447882756735373</v>
      </c>
      <c r="AF1" s="46">
        <f>AE4</f>
        <v>0.92247532712126434</v>
      </c>
      <c r="AG1" s="40" t="s">
        <v>72</v>
      </c>
      <c r="AH1" s="40" t="s">
        <v>60</v>
      </c>
      <c r="AI1" s="45">
        <f>LN(AI2)</f>
        <v>0.62802716231522893</v>
      </c>
      <c r="AJ1" s="46">
        <f>AI4</f>
        <v>0.9189233018589702</v>
      </c>
      <c r="AK1" s="40" t="s">
        <v>72</v>
      </c>
      <c r="AL1" s="40" t="s">
        <v>60</v>
      </c>
      <c r="AM1" s="45">
        <f>LN(AM2)</f>
        <v>0.62885226812854622</v>
      </c>
      <c r="AN1" s="46">
        <f>AM4</f>
        <v>0.92047779807853436</v>
      </c>
      <c r="AO1" s="40" t="s">
        <v>72</v>
      </c>
      <c r="AP1" s="40" t="s">
        <v>60</v>
      </c>
      <c r="AQ1" s="45">
        <f>LN(AQ2)</f>
        <v>0.63024244103076632</v>
      </c>
      <c r="AR1" s="46">
        <f>AQ4</f>
        <v>0.92685646579371217</v>
      </c>
      <c r="AS1" s="40" t="s">
        <v>72</v>
      </c>
      <c r="AT1" s="40" t="s">
        <v>60</v>
      </c>
      <c r="AU1" s="45">
        <f>LN(AU2)</f>
        <v>0.6280844898048723</v>
      </c>
      <c r="AV1" s="46">
        <f>AU4</f>
        <v>0.91912266234388507</v>
      </c>
      <c r="AW1" s="40" t="s">
        <v>72</v>
      </c>
      <c r="AX1" s="40" t="s">
        <v>60</v>
      </c>
      <c r="AY1" s="45">
        <f>LN(AY2)</f>
        <v>0.63167651463014696</v>
      </c>
      <c r="AZ1" s="46">
        <f>AY4</f>
        <v>0.91931061125080848</v>
      </c>
      <c r="BA1" s="40" t="s">
        <v>72</v>
      </c>
      <c r="BB1" s="40" t="s">
        <v>60</v>
      </c>
      <c r="BC1" s="45">
        <f>LN(BC2)</f>
        <v>0.64500200872887947</v>
      </c>
      <c r="BD1" s="46">
        <f>BC4</f>
        <v>0.93552516683041598</v>
      </c>
      <c r="BE1" s="40" t="s">
        <v>72</v>
      </c>
      <c r="BF1" s="40" t="s">
        <v>60</v>
      </c>
      <c r="BG1" s="45">
        <f>LN(BG2)</f>
        <v>0.62246571039945275</v>
      </c>
      <c r="BH1" s="46">
        <f>BG4</f>
        <v>0.91613776977953831</v>
      </c>
      <c r="BI1" s="40" t="s">
        <v>72</v>
      </c>
      <c r="BJ1" s="40" t="s">
        <v>60</v>
      </c>
      <c r="BK1" s="45">
        <f>LN(BK2)</f>
        <v>0.61273188332729012</v>
      </c>
      <c r="BL1" s="46">
        <f>BK4</f>
        <v>0.91657703311992045</v>
      </c>
      <c r="BM1" s="40" t="s">
        <v>72</v>
      </c>
      <c r="BN1" s="40" t="s">
        <v>60</v>
      </c>
      <c r="BO1" s="45">
        <f>LN(BO2)</f>
        <v>0.61139176109475402</v>
      </c>
      <c r="BP1" s="46">
        <f>BO4</f>
        <v>0.91755257273250934</v>
      </c>
      <c r="BQ1" s="40" t="s">
        <v>72</v>
      </c>
      <c r="BR1" s="40" t="s">
        <v>60</v>
      </c>
      <c r="BS1" s="45">
        <f>LN(BS2)</f>
        <v>0.63729205531779765</v>
      </c>
      <c r="BT1" s="46">
        <f>BS4</f>
        <v>0.91582910891464531</v>
      </c>
      <c r="BU1" s="40" t="s">
        <v>72</v>
      </c>
      <c r="BV1" s="40" t="s">
        <v>60</v>
      </c>
      <c r="BW1" s="45">
        <f>LN(BW2)</f>
        <v>0.61543160087320048</v>
      </c>
      <c r="BX1" s="46">
        <f>BW4</f>
        <v>0.90955322321486953</v>
      </c>
    </row>
    <row r="2" spans="2:76" ht="15.75" thickTop="1" x14ac:dyDescent="0.25">
      <c r="B2">
        <v>0.66822859440326554</v>
      </c>
      <c r="C2" s="47">
        <v>0.92083759226643114</v>
      </c>
      <c r="D2">
        <v>162.85161935850638</v>
      </c>
      <c r="E2" s="40">
        <v>1988</v>
      </c>
      <c r="F2" s="41">
        <v>7284500.2019999996</v>
      </c>
      <c r="G2">
        <f t="array" ref="G2:H6">LOGEST(F2:F18,E2:E18,TRUE, TRUE)</f>
        <v>1.8784412580674836</v>
      </c>
      <c r="H2">
        <v>0</v>
      </c>
      <c r="I2" s="40">
        <v>1989</v>
      </c>
      <c r="J2" s="41">
        <v>19701271.449999999</v>
      </c>
      <c r="K2">
        <f t="array" ref="K2:L6">LOGEST(J2:J17,I2:I17,TRUE, TRUE)</f>
        <v>1.9507786379781367</v>
      </c>
      <c r="L2">
        <v>0</v>
      </c>
      <c r="M2" s="40">
        <v>1988</v>
      </c>
      <c r="N2" s="41">
        <v>7284500.2019999996</v>
      </c>
      <c r="O2">
        <f t="array" ref="O2:P6">LOGEST(N2:N17,M2:M17,TRUE, TRUE)</f>
        <v>1.9585596326052888</v>
      </c>
      <c r="P2">
        <v>0</v>
      </c>
      <c r="Q2" s="40">
        <v>1988</v>
      </c>
      <c r="R2" s="41">
        <v>7284500.2019999996</v>
      </c>
      <c r="S2">
        <f t="array" ref="S2:T6">LOGEST(R2:R17,Q2:Q17,TRUE, TRUE)</f>
        <v>1.8631639784974643</v>
      </c>
      <c r="T2">
        <v>0</v>
      </c>
      <c r="U2" s="40">
        <v>1988</v>
      </c>
      <c r="V2" s="41">
        <v>7284500.2019999996</v>
      </c>
      <c r="W2">
        <f t="array" ref="W2:X6">LOGEST(V2:V17,U2:U17,TRUE, TRUE)</f>
        <v>1.8678632736265814</v>
      </c>
      <c r="X2">
        <v>0</v>
      </c>
      <c r="Y2" s="40">
        <v>1988</v>
      </c>
      <c r="Z2" s="41">
        <v>7284500.2019999996</v>
      </c>
      <c r="AA2">
        <f t="array" ref="AA2:AB6">LOGEST(Z2:Z17,Y2:Y17,TRUE, TRUE)</f>
        <v>1.8674149250725871</v>
      </c>
      <c r="AB2">
        <v>0</v>
      </c>
      <c r="AC2" s="40">
        <v>1988</v>
      </c>
      <c r="AD2" s="41">
        <v>7284500.2019999996</v>
      </c>
      <c r="AE2">
        <f t="array" ref="AE2:AF6">LOGEST(AD2:AD17,AC2:AC17,TRUE, TRUE)</f>
        <v>1.8672725328248747</v>
      </c>
      <c r="AF2">
        <v>0</v>
      </c>
      <c r="AG2" s="40">
        <v>1988</v>
      </c>
      <c r="AH2" s="41">
        <v>7284500.2019999996</v>
      </c>
      <c r="AI2">
        <f t="array" ref="AI2:AJ6">LOGEST(AH2:AH17,AG2:AG17,TRUE, TRUE)</f>
        <v>1.8739100098678712</v>
      </c>
      <c r="AJ2">
        <v>0</v>
      </c>
      <c r="AK2" s="40">
        <v>1988</v>
      </c>
      <c r="AL2" s="41">
        <v>7284500.2019999996</v>
      </c>
      <c r="AM2">
        <f t="array" ref="AM2:AN6">LOGEST(AL2:AL17,AK2:AK17,TRUE, TRUE)</f>
        <v>1.8754568219647174</v>
      </c>
      <c r="AN2">
        <v>0</v>
      </c>
      <c r="AO2" s="40">
        <v>1988</v>
      </c>
      <c r="AP2" s="41">
        <v>7284500.2019999996</v>
      </c>
      <c r="AQ2">
        <f t="array" ref="AQ2:AR6">LOGEST(AP2:AP17,AO2:AO17,TRUE, TRUE)</f>
        <v>1.8780658442937892</v>
      </c>
      <c r="AR2">
        <v>0</v>
      </c>
      <c r="AS2" s="40">
        <v>1988</v>
      </c>
      <c r="AT2" s="41">
        <v>7284500.2019999996</v>
      </c>
      <c r="AU2">
        <f t="array" ref="AU2:AV6">LOGEST(AT2:AT17,AS2:AS17,TRUE, TRUE)</f>
        <v>1.8740174395038607</v>
      </c>
      <c r="AV2">
        <v>0</v>
      </c>
      <c r="AW2" s="40">
        <v>1988</v>
      </c>
      <c r="AX2" s="41">
        <v>7284500.2019999996</v>
      </c>
      <c r="AY2">
        <f t="array" ref="AY2:AZ6">LOGEST(AX2:AX17,AW2:AW17,TRUE, TRUE)</f>
        <v>1.8807610610466767</v>
      </c>
      <c r="AZ2">
        <v>0</v>
      </c>
      <c r="BA2" s="40">
        <v>1988</v>
      </c>
      <c r="BB2" s="41">
        <v>7284500.2019999996</v>
      </c>
      <c r="BC2">
        <f t="array" ref="BC2:BD6">LOGEST(BB2:BB17,BA2:BA17,TRUE, TRUE)</f>
        <v>1.9059908578869575</v>
      </c>
      <c r="BD2">
        <v>0</v>
      </c>
      <c r="BE2" s="40">
        <v>1988</v>
      </c>
      <c r="BF2" s="41">
        <v>7284500.2019999996</v>
      </c>
      <c r="BG2">
        <f t="array" ref="BG2:BH6">LOGEST(BF2:BF17,BE2:BE17,TRUE, TRUE)</f>
        <v>1.8635172755865288</v>
      </c>
      <c r="BH2">
        <v>0</v>
      </c>
      <c r="BI2" s="40">
        <v>1988</v>
      </c>
      <c r="BJ2" s="41">
        <v>7284500.2019999996</v>
      </c>
      <c r="BK2">
        <f t="array" ref="BK2:BL6">LOGEST(BJ2:BJ17,BI2:BI17,TRUE, TRUE)</f>
        <v>1.8454661166346176</v>
      </c>
      <c r="BL2">
        <v>0</v>
      </c>
      <c r="BM2" s="40">
        <v>1988</v>
      </c>
      <c r="BN2" s="41">
        <v>7284500.2019999996</v>
      </c>
      <c r="BO2">
        <f t="array" ref="BO2:BP6">LOGEST(BN2:BN17,BM2:BM17,TRUE, TRUE)</f>
        <v>1.8429946228840701</v>
      </c>
      <c r="BP2">
        <v>0</v>
      </c>
      <c r="BQ2" s="40">
        <v>1988</v>
      </c>
      <c r="BR2" s="41">
        <v>7284500.2019999996</v>
      </c>
      <c r="BS2">
        <f t="array" ref="BS2:BT6">LOGEST(BR2:BR17,BQ2:BQ17,TRUE, TRUE)</f>
        <v>1.8913522611340881</v>
      </c>
      <c r="BT2">
        <v>0</v>
      </c>
      <c r="BU2" s="40">
        <v>1988</v>
      </c>
      <c r="BV2" s="41">
        <v>7284500.2019999996</v>
      </c>
      <c r="BW2">
        <f t="array" ref="BW2:BX6">LOGEST(BV2:BV17,BU2:BU17,TRUE, TRUE)</f>
        <v>1.850455085262986</v>
      </c>
      <c r="BX2">
        <v>0</v>
      </c>
    </row>
    <row r="3" spans="2:76" x14ac:dyDescent="0.25">
      <c r="B3">
        <v>0.67220932176094961</v>
      </c>
      <c r="C3" s="47">
        <v>0.93426170849854828</v>
      </c>
      <c r="D3">
        <v>198.96568073556989</v>
      </c>
      <c r="E3" s="40">
        <v>1989</v>
      </c>
      <c r="F3" s="41">
        <v>19701271.449999999</v>
      </c>
      <c r="G3">
        <v>4.808371117680206E-2</v>
      </c>
      <c r="H3">
        <v>95.978133433013284</v>
      </c>
      <c r="I3" s="40">
        <v>1992</v>
      </c>
      <c r="J3" s="41">
        <v>18346118.66</v>
      </c>
      <c r="K3">
        <v>5.2363541926999616E-2</v>
      </c>
      <c r="L3">
        <v>104.54727918940365</v>
      </c>
      <c r="M3" s="40">
        <v>1992</v>
      </c>
      <c r="N3" s="41">
        <v>18346118.66</v>
      </c>
      <c r="O3">
        <v>4.7655764903572588E-2</v>
      </c>
      <c r="P3">
        <v>95.144924095175398</v>
      </c>
      <c r="Q3" s="40">
        <v>1989</v>
      </c>
      <c r="R3" s="41">
        <v>19701271.449999999</v>
      </c>
      <c r="S3">
        <v>5.0432801599708386E-2</v>
      </c>
      <c r="T3">
        <v>100.67986074493371</v>
      </c>
      <c r="U3" s="40">
        <v>1989</v>
      </c>
      <c r="V3" s="41">
        <v>19701271.449999999</v>
      </c>
      <c r="W3">
        <v>5.0863071123087543E-2</v>
      </c>
      <c r="X3">
        <v>101.5388151222938</v>
      </c>
      <c r="Y3" s="40">
        <v>1989</v>
      </c>
      <c r="Z3" s="41">
        <v>19701271.449999999</v>
      </c>
      <c r="AA3">
        <v>4.9836404355883414E-2</v>
      </c>
      <c r="AB3">
        <v>99.486153901676104</v>
      </c>
      <c r="AC3" s="40">
        <v>1989</v>
      </c>
      <c r="AD3" s="41">
        <v>19701271.449999999</v>
      </c>
      <c r="AE3">
        <v>4.8383389803064891E-2</v>
      </c>
      <c r="AF3">
        <v>96.582547008777567</v>
      </c>
      <c r="AG3" s="40">
        <v>1989</v>
      </c>
      <c r="AH3" s="41">
        <v>19701271.449999999</v>
      </c>
      <c r="AI3">
        <v>4.9856616767755692E-2</v>
      </c>
      <c r="AJ3">
        <v>99.523391235505031</v>
      </c>
      <c r="AK3" s="40">
        <v>1989</v>
      </c>
      <c r="AL3" s="41">
        <v>19701271.449999999</v>
      </c>
      <c r="AM3">
        <v>4.9399454520874707E-2</v>
      </c>
      <c r="AN3">
        <v>98.607722611506929</v>
      </c>
      <c r="AO3" s="40">
        <v>1989</v>
      </c>
      <c r="AP3" s="41">
        <v>19701271.449999999</v>
      </c>
      <c r="AQ3">
        <v>4.731788847183914E-2</v>
      </c>
      <c r="AR3">
        <v>94.449690136987371</v>
      </c>
      <c r="AS3" s="40">
        <v>1989</v>
      </c>
      <c r="AT3" s="41">
        <v>19701271.449999999</v>
      </c>
      <c r="AU3">
        <v>4.9794426764861163E-2</v>
      </c>
      <c r="AV3">
        <v>99.386799847305014</v>
      </c>
      <c r="AW3" s="40">
        <v>1989</v>
      </c>
      <c r="AX3" s="41">
        <v>19701271.449999999</v>
      </c>
      <c r="AY3">
        <v>5.0015865537843186E-2</v>
      </c>
      <c r="AZ3">
        <v>99.828778848543905</v>
      </c>
      <c r="BA3" s="40">
        <v>1989</v>
      </c>
      <c r="BB3" s="41">
        <v>19701271.449999999</v>
      </c>
      <c r="BC3">
        <v>4.5254776597110399E-2</v>
      </c>
      <c r="BD3">
        <v>90.3230882164262</v>
      </c>
      <c r="BE3" s="40">
        <v>1989</v>
      </c>
      <c r="BF3" s="41">
        <v>19701271.449999999</v>
      </c>
      <c r="BG3">
        <v>5.033316318797789E-2</v>
      </c>
      <c r="BH3">
        <v>100.45578515031528</v>
      </c>
      <c r="BI3" s="40">
        <v>1989</v>
      </c>
      <c r="BJ3" s="41">
        <v>19701271.449999999</v>
      </c>
      <c r="BK3">
        <v>4.9404304709431975E-2</v>
      </c>
      <c r="BL3">
        <v>98.598858501312222</v>
      </c>
      <c r="BM3" s="40">
        <v>1989</v>
      </c>
      <c r="BN3" s="41">
        <v>19701271.449999999</v>
      </c>
      <c r="BO3">
        <v>4.8981111903243758E-2</v>
      </c>
      <c r="BP3">
        <v>97.754269596326395</v>
      </c>
      <c r="BQ3" s="40">
        <v>1989</v>
      </c>
      <c r="BR3" s="41">
        <v>19701271.449999999</v>
      </c>
      <c r="BS3">
        <v>5.163548106642972E-2</v>
      </c>
      <c r="BT3">
        <v>103.05173853289972</v>
      </c>
      <c r="BU3" s="40">
        <v>1989</v>
      </c>
      <c r="BV3" s="41">
        <v>19701271.449999999</v>
      </c>
      <c r="BW3">
        <v>5.1867852043024583E-2</v>
      </c>
      <c r="BX3">
        <v>103.51224280737303</v>
      </c>
    </row>
    <row r="4" spans="2:76" ht="15.75" thickBot="1" x14ac:dyDescent="0.3">
      <c r="B4">
        <v>0.6222761062632064</v>
      </c>
      <c r="C4" s="47">
        <v>0.91578641245536641</v>
      </c>
      <c r="D4">
        <v>152.24395668430498</v>
      </c>
      <c r="E4" s="40">
        <v>1992</v>
      </c>
      <c r="F4" s="41">
        <v>18346118.66</v>
      </c>
      <c r="G4">
        <v>0.91974638601866809</v>
      </c>
      <c r="H4">
        <v>0.84241396271551727</v>
      </c>
      <c r="I4" s="40">
        <v>1992</v>
      </c>
      <c r="J4" s="41">
        <v>21725475.710000001</v>
      </c>
      <c r="K4">
        <v>0.92083759226643114</v>
      </c>
      <c r="L4">
        <v>0.80771930348653753</v>
      </c>
      <c r="M4" s="40">
        <v>1992</v>
      </c>
      <c r="N4" s="41">
        <v>21725475.710000001</v>
      </c>
      <c r="O4">
        <v>0.93426170849854828</v>
      </c>
      <c r="P4">
        <v>0.75950791296096676</v>
      </c>
      <c r="Q4" s="40">
        <v>1992</v>
      </c>
      <c r="R4" s="41">
        <v>21725475.710000001</v>
      </c>
      <c r="S4">
        <v>0.91578641245536641</v>
      </c>
      <c r="T4">
        <v>0.85800633326962472</v>
      </c>
      <c r="U4" s="40">
        <v>1992</v>
      </c>
      <c r="V4" s="41">
        <v>18346118.66</v>
      </c>
      <c r="W4">
        <v>0.91509664215228081</v>
      </c>
      <c r="X4">
        <v>0.86532644962965566</v>
      </c>
      <c r="Y4" s="40">
        <v>1992</v>
      </c>
      <c r="Z4" s="41">
        <v>18346118.66</v>
      </c>
      <c r="AA4">
        <v>0.91815434323372103</v>
      </c>
      <c r="AB4">
        <v>0.85886504070171898</v>
      </c>
      <c r="AC4" s="40">
        <v>1992</v>
      </c>
      <c r="AD4" s="41">
        <v>18346118.66</v>
      </c>
      <c r="AE4">
        <v>0.92247532712126434</v>
      </c>
      <c r="AF4">
        <v>0.84142248255387941</v>
      </c>
      <c r="AG4" s="40">
        <v>1992</v>
      </c>
      <c r="AH4" s="41">
        <v>18346118.66</v>
      </c>
      <c r="AI4">
        <v>0.9189233018589702</v>
      </c>
      <c r="AJ4">
        <v>0.86704297535194541</v>
      </c>
      <c r="AK4" s="40">
        <v>1992</v>
      </c>
      <c r="AL4" s="41">
        <v>18346118.66</v>
      </c>
      <c r="AM4">
        <v>0.92047779807853436</v>
      </c>
      <c r="AN4">
        <v>0.86378445934330772</v>
      </c>
      <c r="AO4" s="40">
        <v>1992</v>
      </c>
      <c r="AP4" s="41">
        <v>18346118.66</v>
      </c>
      <c r="AQ4">
        <v>0.92685646579371217</v>
      </c>
      <c r="AR4">
        <v>0.82899198573054145</v>
      </c>
      <c r="AS4" s="40">
        <v>1992</v>
      </c>
      <c r="AT4" s="41">
        <v>18346118.66</v>
      </c>
      <c r="AU4">
        <v>0.91912266234388507</v>
      </c>
      <c r="AV4">
        <v>0.86667696868805</v>
      </c>
      <c r="AW4" s="40">
        <v>1992</v>
      </c>
      <c r="AX4" s="41">
        <v>18346118.66</v>
      </c>
      <c r="AY4">
        <v>0.91931061125080848</v>
      </c>
      <c r="AZ4">
        <v>0.87053113263744786</v>
      </c>
      <c r="BA4" s="40">
        <v>1992</v>
      </c>
      <c r="BB4" s="41">
        <v>18346118.66</v>
      </c>
      <c r="BC4">
        <v>0.93552516683041598</v>
      </c>
      <c r="BD4">
        <v>0.78089080744070039</v>
      </c>
      <c r="BE4" s="40">
        <v>1992</v>
      </c>
      <c r="BF4" s="41">
        <v>18346118.66</v>
      </c>
      <c r="BG4">
        <v>0.91613776977953831</v>
      </c>
      <c r="BH4">
        <v>0.85778919102433293</v>
      </c>
      <c r="BI4" s="40">
        <v>1992</v>
      </c>
      <c r="BJ4" s="41">
        <v>18346118.66</v>
      </c>
      <c r="BK4">
        <v>0.91657703311992045</v>
      </c>
      <c r="BL4">
        <v>0.82816705802277291</v>
      </c>
      <c r="BM4" s="40">
        <v>1992</v>
      </c>
      <c r="BN4" s="41">
        <v>18346118.66</v>
      </c>
      <c r="BO4">
        <v>0.91755257273250934</v>
      </c>
      <c r="BP4">
        <v>0.82107305390028618</v>
      </c>
      <c r="BQ4" s="40">
        <v>1992</v>
      </c>
      <c r="BR4" s="41">
        <v>18346118.66</v>
      </c>
      <c r="BS4">
        <v>0.91582910891464531</v>
      </c>
      <c r="BT4">
        <v>0.86556838914912759</v>
      </c>
      <c r="BU4" s="40">
        <v>1992</v>
      </c>
      <c r="BV4" s="41">
        <v>18346118.66</v>
      </c>
      <c r="BW4">
        <v>0.90955322321486953</v>
      </c>
      <c r="BX4">
        <v>0.85138752705974807</v>
      </c>
    </row>
    <row r="5" spans="2:76" ht="17.25" thickTop="1" thickBot="1" x14ac:dyDescent="0.3">
      <c r="B5">
        <v>0.62479514313778728</v>
      </c>
      <c r="C5" s="47">
        <v>0.91509664215228081</v>
      </c>
      <c r="D5">
        <v>150.89336057956737</v>
      </c>
      <c r="E5" s="40">
        <v>1992</v>
      </c>
      <c r="F5" s="41">
        <v>21725475.710000001</v>
      </c>
      <c r="G5">
        <v>171.90747065283838</v>
      </c>
      <c r="H5">
        <v>15</v>
      </c>
      <c r="I5" s="40">
        <v>1993</v>
      </c>
      <c r="J5" s="41">
        <v>34811248.700000003</v>
      </c>
      <c r="K5" s="44">
        <v>162.85161935850638</v>
      </c>
      <c r="L5">
        <v>14</v>
      </c>
      <c r="M5" s="40">
        <v>1993</v>
      </c>
      <c r="N5" s="41">
        <v>34811248.700000003</v>
      </c>
      <c r="O5" s="44">
        <v>198.96568073556989</v>
      </c>
      <c r="P5">
        <v>14</v>
      </c>
      <c r="Q5" s="40">
        <v>1993</v>
      </c>
      <c r="R5" s="41">
        <v>34811248.700000003</v>
      </c>
      <c r="S5" s="44">
        <v>152.24395668430498</v>
      </c>
      <c r="T5">
        <v>14</v>
      </c>
      <c r="U5" s="40">
        <v>1993</v>
      </c>
      <c r="V5" s="41">
        <v>34811248.700000003</v>
      </c>
      <c r="W5" s="44">
        <v>150.89336057956737</v>
      </c>
      <c r="X5">
        <v>14</v>
      </c>
      <c r="Y5" s="40">
        <v>1992</v>
      </c>
      <c r="Z5" s="41">
        <v>21725475.710000001</v>
      </c>
      <c r="AA5" s="44">
        <v>157.05367044678786</v>
      </c>
      <c r="AB5">
        <v>14</v>
      </c>
      <c r="AC5" s="40">
        <v>1992</v>
      </c>
      <c r="AD5" s="41">
        <v>21725475.710000001</v>
      </c>
      <c r="AE5" s="44">
        <v>166.58766944942607</v>
      </c>
      <c r="AF5">
        <v>14</v>
      </c>
      <c r="AG5" s="40">
        <v>1992</v>
      </c>
      <c r="AH5" s="41">
        <v>21725475.710000001</v>
      </c>
      <c r="AI5" s="44">
        <v>158.67600088557541</v>
      </c>
      <c r="AJ5">
        <v>14</v>
      </c>
      <c r="AK5" s="40">
        <v>1992</v>
      </c>
      <c r="AL5" s="41">
        <v>21725475.710000001</v>
      </c>
      <c r="AM5" s="44">
        <v>162.05146313511403</v>
      </c>
      <c r="AN5">
        <v>14</v>
      </c>
      <c r="AO5" s="40">
        <v>1992</v>
      </c>
      <c r="AP5" s="41">
        <v>21725475.710000001</v>
      </c>
      <c r="AQ5" s="44">
        <v>177.40447822107666</v>
      </c>
      <c r="AR5">
        <v>14</v>
      </c>
      <c r="AS5" s="40">
        <v>1992</v>
      </c>
      <c r="AT5" s="41">
        <v>21725475.710000001</v>
      </c>
      <c r="AU5" s="44">
        <v>159.10164263229183</v>
      </c>
      <c r="AV5">
        <v>14</v>
      </c>
      <c r="AW5" s="40">
        <v>1992</v>
      </c>
      <c r="AX5" s="41">
        <v>21725475.710000001</v>
      </c>
      <c r="AY5" s="44">
        <v>159.50484638713152</v>
      </c>
      <c r="AZ5">
        <v>14</v>
      </c>
      <c r="BA5" s="40">
        <v>1992</v>
      </c>
      <c r="BB5" s="41">
        <v>21725475.710000001</v>
      </c>
      <c r="BC5" s="44">
        <v>203.13898759810206</v>
      </c>
      <c r="BD5">
        <v>14</v>
      </c>
      <c r="BE5" s="40">
        <v>1992</v>
      </c>
      <c r="BF5" s="41">
        <v>21725475.710000001</v>
      </c>
      <c r="BG5" s="44">
        <v>152.94046847068131</v>
      </c>
      <c r="BH5">
        <v>14</v>
      </c>
      <c r="BI5" s="40">
        <v>1992</v>
      </c>
      <c r="BJ5" s="41">
        <v>21725475.710000001</v>
      </c>
      <c r="BK5" s="44">
        <v>153.81949292363322</v>
      </c>
      <c r="BL5">
        <v>14</v>
      </c>
      <c r="BM5" s="40">
        <v>1992</v>
      </c>
      <c r="BN5" s="41">
        <v>21725475.710000001</v>
      </c>
      <c r="BO5" s="44">
        <v>155.80517723832287</v>
      </c>
      <c r="BP5">
        <v>14</v>
      </c>
      <c r="BQ5" s="40">
        <v>1992</v>
      </c>
      <c r="BR5" s="41">
        <v>21725475.710000001</v>
      </c>
      <c r="BS5" s="44">
        <v>152.32828546157469</v>
      </c>
      <c r="BT5">
        <v>14</v>
      </c>
      <c r="BU5" s="40">
        <v>1992</v>
      </c>
      <c r="BV5" s="41">
        <v>21725475.710000001</v>
      </c>
      <c r="BW5" s="44">
        <v>140.78716320935408</v>
      </c>
      <c r="BX5">
        <v>14</v>
      </c>
    </row>
    <row r="6" spans="2:76" ht="15.75" thickTop="1" x14ac:dyDescent="0.25">
      <c r="B6">
        <v>0.62455508147046435</v>
      </c>
      <c r="C6" s="47">
        <v>0.91815434323372103</v>
      </c>
      <c r="D6">
        <v>157.05367044678786</v>
      </c>
      <c r="E6" s="40">
        <v>1993</v>
      </c>
      <c r="F6" s="41">
        <v>34811248.700000003</v>
      </c>
      <c r="G6">
        <v>121.99607645205859</v>
      </c>
      <c r="H6">
        <v>10.644919268670913</v>
      </c>
      <c r="I6" s="40">
        <v>1994</v>
      </c>
      <c r="J6" s="41">
        <v>49101556.32</v>
      </c>
      <c r="K6">
        <v>106.24610205110447</v>
      </c>
      <c r="L6">
        <v>9.133746625146884</v>
      </c>
      <c r="M6" s="40">
        <v>1994</v>
      </c>
      <c r="N6" s="41">
        <v>49101556.32</v>
      </c>
      <c r="O6">
        <v>114.77380455462827</v>
      </c>
      <c r="P6">
        <v>8.075931777904529</v>
      </c>
      <c r="Q6" s="40">
        <v>1994</v>
      </c>
      <c r="R6" s="41">
        <v>49101556.32</v>
      </c>
      <c r="S6">
        <v>112.07817470532855</v>
      </c>
      <c r="T6">
        <v>10.306448151031008</v>
      </c>
      <c r="U6" s="40">
        <v>1994</v>
      </c>
      <c r="V6" s="41">
        <v>49101556.32</v>
      </c>
      <c r="W6">
        <v>112.98741901155989</v>
      </c>
      <c r="X6">
        <v>10.483058102001308</v>
      </c>
      <c r="Y6" s="40">
        <v>1994</v>
      </c>
      <c r="Z6" s="41">
        <v>49101556.32</v>
      </c>
      <c r="AA6">
        <v>115.85050778780179</v>
      </c>
      <c r="AB6">
        <v>10.327088213953914</v>
      </c>
      <c r="AC6" s="40">
        <v>1993</v>
      </c>
      <c r="AD6" s="41">
        <v>34811248.700000003</v>
      </c>
      <c r="AE6">
        <v>117.94270297628877</v>
      </c>
      <c r="AF6">
        <v>9.9118851180598675</v>
      </c>
      <c r="AG6" s="40">
        <v>1993</v>
      </c>
      <c r="AH6" s="41">
        <v>34811248.700000003</v>
      </c>
      <c r="AI6">
        <v>119.28682914094209</v>
      </c>
      <c r="AJ6">
        <v>10.524689295500158</v>
      </c>
      <c r="AK6" s="40">
        <v>1993</v>
      </c>
      <c r="AL6" s="41">
        <v>34811248.700000003</v>
      </c>
      <c r="AM6">
        <v>120.910419796125</v>
      </c>
      <c r="AN6">
        <v>10.445730290842146</v>
      </c>
      <c r="AO6" s="40">
        <v>1993</v>
      </c>
      <c r="AP6" s="41">
        <v>34811248.700000003</v>
      </c>
      <c r="AQ6">
        <v>121.91727373835589</v>
      </c>
      <c r="AR6">
        <v>9.6211879736765287</v>
      </c>
      <c r="AS6" s="40">
        <v>1993</v>
      </c>
      <c r="AT6" s="41">
        <v>34811248.700000003</v>
      </c>
      <c r="AU6">
        <v>119.50585264613852</v>
      </c>
      <c r="AV6">
        <v>10.5158055527603</v>
      </c>
      <c r="AW6" s="40">
        <v>1993</v>
      </c>
      <c r="AX6" s="41">
        <v>34811248.700000003</v>
      </c>
      <c r="AY6">
        <v>120.87667294679697</v>
      </c>
      <c r="AZ6">
        <v>10.60954234047453</v>
      </c>
      <c r="BA6" s="40">
        <v>1993</v>
      </c>
      <c r="BB6" s="41">
        <v>34811248.700000003</v>
      </c>
      <c r="BC6">
        <v>123.87221529894219</v>
      </c>
      <c r="BD6">
        <v>8.5370663440354448</v>
      </c>
      <c r="BE6" s="40">
        <v>1993</v>
      </c>
      <c r="BF6" s="41">
        <v>34811248.700000003</v>
      </c>
      <c r="BG6">
        <v>112.53394788847022</v>
      </c>
      <c r="BH6">
        <v>10.301232147334515</v>
      </c>
      <c r="BI6" s="40">
        <v>1993</v>
      </c>
      <c r="BJ6" s="41">
        <v>34811248.700000003</v>
      </c>
      <c r="BK6">
        <v>105.49874139767199</v>
      </c>
      <c r="BL6">
        <v>9.6020494639173286</v>
      </c>
      <c r="BM6" s="40">
        <v>1993</v>
      </c>
      <c r="BN6" s="41">
        <v>34811248.700000003</v>
      </c>
      <c r="BO6">
        <v>105.03776783520703</v>
      </c>
      <c r="BP6">
        <v>9.438253437775991</v>
      </c>
      <c r="BQ6" s="40">
        <v>1993</v>
      </c>
      <c r="BR6" s="41">
        <v>34811248.700000003</v>
      </c>
      <c r="BS6">
        <v>114.12566701970236</v>
      </c>
      <c r="BT6">
        <v>10.488920908119017</v>
      </c>
      <c r="BU6" s="40">
        <v>1993</v>
      </c>
      <c r="BV6" s="41">
        <v>34811248.700000003</v>
      </c>
      <c r="BW6">
        <v>102.05108466426829</v>
      </c>
      <c r="BX6">
        <v>10.148050097260787</v>
      </c>
    </row>
    <row r="7" spans="2:76" x14ac:dyDescent="0.25">
      <c r="B7">
        <v>0.62447882756735373</v>
      </c>
      <c r="C7" s="47">
        <v>0.92247532712126434</v>
      </c>
      <c r="D7">
        <v>166.58766944942607</v>
      </c>
      <c r="E7" s="40">
        <v>1994</v>
      </c>
      <c r="F7" s="41">
        <v>49101556.32</v>
      </c>
      <c r="G7" t="s">
        <v>76</v>
      </c>
      <c r="H7">
        <f>TINV(0.0455,H5)</f>
        <v>2.1811656819040768</v>
      </c>
      <c r="I7" s="40">
        <v>1994</v>
      </c>
      <c r="J7" s="41">
        <v>80195977.310000002</v>
      </c>
      <c r="K7" t="s">
        <v>76</v>
      </c>
      <c r="L7">
        <f>TINV(0.0455,L5)</f>
        <v>2.1952912869767061</v>
      </c>
      <c r="M7" s="40">
        <v>1994</v>
      </c>
      <c r="N7" s="41">
        <v>80195977.310000002</v>
      </c>
      <c r="O7" t="s">
        <v>76</v>
      </c>
      <c r="P7">
        <f>TINV(0.0455,P5)</f>
        <v>2.1952912869767061</v>
      </c>
      <c r="Q7" s="40">
        <v>1994</v>
      </c>
      <c r="R7" s="41">
        <v>80195977.310000002</v>
      </c>
      <c r="S7" t="s">
        <v>76</v>
      </c>
      <c r="T7">
        <f>TINV(0.0455,T5)</f>
        <v>2.1952912869767061</v>
      </c>
      <c r="U7" s="40">
        <v>1994</v>
      </c>
      <c r="V7" s="41">
        <v>80195977.310000002</v>
      </c>
      <c r="W7" t="s">
        <v>76</v>
      </c>
      <c r="X7">
        <f>TINV(0.0455,X5)</f>
        <v>2.1952912869767061</v>
      </c>
      <c r="Y7" s="40">
        <v>1994</v>
      </c>
      <c r="Z7" s="41">
        <v>80195977.310000002</v>
      </c>
      <c r="AA7" t="s">
        <v>76</v>
      </c>
      <c r="AB7">
        <f>TINV(0.0455,AB5)</f>
        <v>2.1952912869767061</v>
      </c>
      <c r="AC7" s="40">
        <v>1994</v>
      </c>
      <c r="AD7" s="41">
        <v>80195977.310000002</v>
      </c>
      <c r="AE7" t="s">
        <v>76</v>
      </c>
      <c r="AF7">
        <f>TINV(0.0455,AF5)</f>
        <v>2.1952912869767061</v>
      </c>
      <c r="AG7" s="40">
        <v>1994</v>
      </c>
      <c r="AH7" s="41">
        <v>49101556.32</v>
      </c>
      <c r="AI7" t="s">
        <v>76</v>
      </c>
      <c r="AJ7">
        <f>TINV(0.0455,AJ5)</f>
        <v>2.1952912869767061</v>
      </c>
      <c r="AK7" s="40">
        <v>1994</v>
      </c>
      <c r="AL7" s="41">
        <v>49101556.32</v>
      </c>
      <c r="AM7" t="s">
        <v>76</v>
      </c>
      <c r="AN7">
        <f>TINV(0.0455,AN5)</f>
        <v>2.1952912869767061</v>
      </c>
      <c r="AO7" s="40">
        <v>1994</v>
      </c>
      <c r="AP7" s="41">
        <v>49101556.32</v>
      </c>
      <c r="AQ7" t="s">
        <v>76</v>
      </c>
      <c r="AR7">
        <f>TINV(0.0455,AR5)</f>
        <v>2.1952912869767061</v>
      </c>
      <c r="AS7" s="40">
        <v>1994</v>
      </c>
      <c r="AT7" s="41">
        <v>49101556.32</v>
      </c>
      <c r="AU7" t="s">
        <v>76</v>
      </c>
      <c r="AV7">
        <f>TINV(0.0455,AV5)</f>
        <v>2.1952912869767061</v>
      </c>
      <c r="AW7" s="40">
        <v>1994</v>
      </c>
      <c r="AX7" s="41">
        <v>49101556.32</v>
      </c>
      <c r="AY7" t="s">
        <v>76</v>
      </c>
      <c r="AZ7">
        <f>TINV(0.0455,AZ5)</f>
        <v>2.1952912869767061</v>
      </c>
      <c r="BA7" s="40">
        <v>1994</v>
      </c>
      <c r="BB7" s="41">
        <v>49101556.32</v>
      </c>
      <c r="BC7" t="s">
        <v>76</v>
      </c>
      <c r="BD7">
        <f>TINV(0.0455,BD5)</f>
        <v>2.1952912869767061</v>
      </c>
      <c r="BE7" s="40">
        <v>1994</v>
      </c>
      <c r="BF7" s="41">
        <v>49101556.32</v>
      </c>
      <c r="BG7" t="s">
        <v>76</v>
      </c>
      <c r="BH7">
        <f>TINV(0.0455,BH5)</f>
        <v>2.1952912869767061</v>
      </c>
      <c r="BI7" s="40">
        <v>1994</v>
      </c>
      <c r="BJ7" s="41">
        <v>49101556.32</v>
      </c>
      <c r="BK7" t="s">
        <v>76</v>
      </c>
      <c r="BL7">
        <f>TINV(0.0455,BL5)</f>
        <v>2.1952912869767061</v>
      </c>
      <c r="BM7" s="40">
        <v>1994</v>
      </c>
      <c r="BN7" s="41">
        <v>49101556.32</v>
      </c>
      <c r="BO7" t="s">
        <v>76</v>
      </c>
      <c r="BP7">
        <f>TINV(0.0455,BP5)</f>
        <v>2.1952912869767061</v>
      </c>
      <c r="BQ7" s="40">
        <v>1994</v>
      </c>
      <c r="BR7" s="41">
        <v>49101556.32</v>
      </c>
      <c r="BS7" t="s">
        <v>76</v>
      </c>
      <c r="BT7">
        <f>TINV(0.0455,BT5)</f>
        <v>2.1952912869767061</v>
      </c>
      <c r="BU7" s="40">
        <v>1994</v>
      </c>
      <c r="BV7" s="41">
        <v>49101556.32</v>
      </c>
    </row>
    <row r="8" spans="2:76" x14ac:dyDescent="0.25">
      <c r="B8">
        <v>0.62802716231522893</v>
      </c>
      <c r="C8" s="47">
        <v>0.9189233018589702</v>
      </c>
      <c r="D8">
        <v>158.67600088557541</v>
      </c>
      <c r="E8" s="40">
        <v>1994</v>
      </c>
      <c r="F8" s="41">
        <v>80195977.310000002</v>
      </c>
      <c r="G8" t="s">
        <v>77</v>
      </c>
      <c r="H8">
        <f>H7*G3</f>
        <v>0.10487854067742815</v>
      </c>
      <c r="I8" s="40">
        <v>1995</v>
      </c>
      <c r="J8" s="41">
        <v>136549664.40000001</v>
      </c>
      <c r="K8" t="s">
        <v>77</v>
      </c>
      <c r="L8">
        <f>L7*K3</f>
        <v>0.11495322734758169</v>
      </c>
      <c r="M8" s="40">
        <v>1995</v>
      </c>
      <c r="N8" s="41">
        <v>136549664.40000001</v>
      </c>
      <c r="O8" t="s">
        <v>77</v>
      </c>
      <c r="P8">
        <f>P7*O3</f>
        <v>0.1046182854670232</v>
      </c>
      <c r="Q8" s="40">
        <v>1995</v>
      </c>
      <c r="R8" s="41">
        <v>136549664.40000001</v>
      </c>
      <c r="S8" t="s">
        <v>77</v>
      </c>
      <c r="T8">
        <f>T7*S3</f>
        <v>0.1107146899296647</v>
      </c>
      <c r="U8" s="40">
        <v>1995</v>
      </c>
      <c r="V8" s="41">
        <v>136549664.40000001</v>
      </c>
      <c r="W8" t="s">
        <v>77</v>
      </c>
      <c r="X8">
        <f>X7*W3</f>
        <v>0.11165925686539059</v>
      </c>
      <c r="Y8" s="40">
        <v>1995</v>
      </c>
      <c r="Z8" s="41">
        <v>136549664.40000001</v>
      </c>
      <c r="AA8" t="s">
        <v>77</v>
      </c>
      <c r="AB8">
        <f>AB7*AA3</f>
        <v>0.10940542425671881</v>
      </c>
      <c r="AC8" s="40">
        <v>1995</v>
      </c>
      <c r="AD8" s="41">
        <v>136549664.40000001</v>
      </c>
      <c r="AE8" t="s">
        <v>77</v>
      </c>
      <c r="AF8">
        <f>AF7*AE3</f>
        <v>0.10621563406906596</v>
      </c>
      <c r="AG8" s="40">
        <v>1995</v>
      </c>
      <c r="AH8" s="41">
        <v>136549664.40000001</v>
      </c>
      <c r="AI8" t="s">
        <v>77</v>
      </c>
      <c r="AJ8">
        <f>AJ7*AI3</f>
        <v>0.10944979638839082</v>
      </c>
      <c r="AK8" s="40">
        <v>1994</v>
      </c>
      <c r="AL8" s="41">
        <v>80195977.310000002</v>
      </c>
      <c r="AM8" t="s">
        <v>77</v>
      </c>
      <c r="AN8">
        <f>AN7*AM3</f>
        <v>0.10844619209107829</v>
      </c>
      <c r="AO8" s="40">
        <v>1994</v>
      </c>
      <c r="AP8" s="41">
        <v>80195977.310000002</v>
      </c>
      <c r="AQ8" t="s">
        <v>77</v>
      </c>
      <c r="AR8">
        <f>AR7*AQ3</f>
        <v>0.10387654828036398</v>
      </c>
      <c r="AS8" s="40">
        <v>1994</v>
      </c>
      <c r="AT8" s="41">
        <v>80195977.310000002</v>
      </c>
      <c r="AU8" t="s">
        <v>77</v>
      </c>
      <c r="AV8">
        <f>AV7*AU3</f>
        <v>0.1093132712168994</v>
      </c>
      <c r="AW8" s="40">
        <v>1994</v>
      </c>
      <c r="AX8" s="41">
        <v>80195977.310000002</v>
      </c>
      <c r="AY8" t="s">
        <v>77</v>
      </c>
      <c r="AZ8">
        <f>AZ7*AY3</f>
        <v>0.10979939382582565</v>
      </c>
      <c r="BA8" s="40">
        <v>1994</v>
      </c>
      <c r="BB8" s="41">
        <v>80195977.310000002</v>
      </c>
      <c r="BC8" t="s">
        <v>77</v>
      </c>
      <c r="BD8">
        <f>BD7*BC3</f>
        <v>9.9347416757713802E-2</v>
      </c>
      <c r="BE8" s="40">
        <v>1994</v>
      </c>
      <c r="BF8" s="41">
        <v>80195977.310000002</v>
      </c>
      <c r="BG8" t="s">
        <v>77</v>
      </c>
      <c r="BH8">
        <f>BH7*BG3</f>
        <v>0.11049595459254455</v>
      </c>
      <c r="BI8" s="40">
        <v>1994</v>
      </c>
      <c r="BJ8" s="41">
        <v>80195977.310000002</v>
      </c>
      <c r="BK8" t="s">
        <v>77</v>
      </c>
      <c r="BL8">
        <f>BL7*BK3</f>
        <v>0.10845683966775826</v>
      </c>
      <c r="BM8" s="40">
        <v>1994</v>
      </c>
      <c r="BN8" s="41">
        <v>80195977.310000002</v>
      </c>
      <c r="BO8" t="s">
        <v>77</v>
      </c>
      <c r="BP8">
        <f>BP7*BO3</f>
        <v>0.10752780818762205</v>
      </c>
      <c r="BQ8" s="40">
        <v>1994</v>
      </c>
      <c r="BR8" s="41">
        <v>80195977.310000002</v>
      </c>
      <c r="BS8" t="s">
        <v>77</v>
      </c>
      <c r="BT8">
        <f>BT7*BS3</f>
        <v>0.11335492168398384</v>
      </c>
      <c r="BU8" s="40">
        <v>1994</v>
      </c>
      <c r="BV8" s="41">
        <v>80195977.310000002</v>
      </c>
    </row>
    <row r="9" spans="2:76" x14ac:dyDescent="0.25">
      <c r="B9">
        <v>0.62885226812854622</v>
      </c>
      <c r="C9" s="47">
        <v>0.92047779807853436</v>
      </c>
      <c r="D9">
        <v>162.05146313511403</v>
      </c>
      <c r="E9" s="40">
        <v>1995</v>
      </c>
      <c r="F9" s="41">
        <v>136549664.40000001</v>
      </c>
      <c r="G9" t="s">
        <v>78</v>
      </c>
      <c r="H9">
        <f>G2+H8</f>
        <v>1.9833197987449118</v>
      </c>
      <c r="I9" s="40">
        <v>1996</v>
      </c>
      <c r="J9" s="41">
        <v>148070658.90000001</v>
      </c>
      <c r="K9" t="s">
        <v>78</v>
      </c>
      <c r="L9">
        <f>K2+L8</f>
        <v>2.0657318653257182</v>
      </c>
      <c r="M9" s="40">
        <v>1996</v>
      </c>
      <c r="N9" s="41">
        <v>148070658.90000001</v>
      </c>
      <c r="O9" t="s">
        <v>78</v>
      </c>
      <c r="P9">
        <f>O2+P8</f>
        <v>2.063177918072312</v>
      </c>
      <c r="Q9" s="40">
        <v>1996</v>
      </c>
      <c r="R9" s="41">
        <v>148070658.90000001</v>
      </c>
      <c r="S9" t="s">
        <v>78</v>
      </c>
      <c r="T9">
        <f>S2+T8</f>
        <v>1.973878668427129</v>
      </c>
      <c r="U9" s="40">
        <v>1996</v>
      </c>
      <c r="V9" s="41">
        <v>148070658.90000001</v>
      </c>
      <c r="W9" t="s">
        <v>78</v>
      </c>
      <c r="X9">
        <f>W2+X8</f>
        <v>1.9795225304919721</v>
      </c>
      <c r="Y9" s="40">
        <v>1996</v>
      </c>
      <c r="Z9" s="41">
        <v>148070658.90000001</v>
      </c>
      <c r="AA9" t="s">
        <v>78</v>
      </c>
      <c r="AB9">
        <f>AA2+AB8</f>
        <v>1.9768203493293059</v>
      </c>
      <c r="AC9" s="40">
        <v>1996</v>
      </c>
      <c r="AD9" s="41">
        <v>148070658.90000001</v>
      </c>
      <c r="AE9" t="s">
        <v>78</v>
      </c>
      <c r="AF9">
        <f>AE2+AF8</f>
        <v>1.9734881668939406</v>
      </c>
      <c r="AG9" s="40">
        <v>1996</v>
      </c>
      <c r="AH9" s="41">
        <v>148070658.90000001</v>
      </c>
      <c r="AI9" t="s">
        <v>78</v>
      </c>
      <c r="AJ9">
        <f>AI2+AJ8</f>
        <v>1.9833598062562621</v>
      </c>
      <c r="AK9" s="40">
        <v>1996</v>
      </c>
      <c r="AL9" s="41">
        <v>148070658.90000001</v>
      </c>
      <c r="AM9" t="s">
        <v>78</v>
      </c>
      <c r="AN9">
        <f>AM2+AN8</f>
        <v>1.9839030140557956</v>
      </c>
      <c r="AO9" s="40">
        <v>1995</v>
      </c>
      <c r="AP9" s="41">
        <v>136549664.40000001</v>
      </c>
      <c r="AQ9" t="s">
        <v>78</v>
      </c>
      <c r="AR9">
        <f>AQ2+AR8</f>
        <v>1.9819423925741533</v>
      </c>
      <c r="AS9" s="40">
        <v>1995</v>
      </c>
      <c r="AT9" s="41">
        <v>136549664.40000001</v>
      </c>
      <c r="AU9" t="s">
        <v>78</v>
      </c>
      <c r="AV9">
        <f>AU2+AV8</f>
        <v>1.9833307107207601</v>
      </c>
      <c r="AW9" s="40">
        <v>1995</v>
      </c>
      <c r="AX9" s="41">
        <v>136549664.40000001</v>
      </c>
      <c r="AY9" t="s">
        <v>78</v>
      </c>
      <c r="AZ9">
        <f>AY2+AZ8</f>
        <v>1.9905604548725024</v>
      </c>
      <c r="BA9" s="40">
        <v>1995</v>
      </c>
      <c r="BB9" s="41">
        <v>136549664.40000001</v>
      </c>
      <c r="BC9" t="s">
        <v>78</v>
      </c>
      <c r="BD9">
        <f>BC2+BD8</f>
        <v>2.0053382746446715</v>
      </c>
      <c r="BE9" s="40">
        <v>1995</v>
      </c>
      <c r="BF9" s="41">
        <v>136549664.40000001</v>
      </c>
      <c r="BG9" t="s">
        <v>78</v>
      </c>
      <c r="BH9">
        <f>BG2+BH8</f>
        <v>1.9740132301790734</v>
      </c>
      <c r="BI9" s="40">
        <v>1995</v>
      </c>
      <c r="BJ9" s="41">
        <v>136549664.40000001</v>
      </c>
      <c r="BK9" t="s">
        <v>78</v>
      </c>
      <c r="BL9">
        <f>BK2+BL8</f>
        <v>1.9539229563023759</v>
      </c>
      <c r="BM9" s="40">
        <v>1995</v>
      </c>
      <c r="BN9" s="41">
        <v>136549664.40000001</v>
      </c>
      <c r="BO9" t="s">
        <v>78</v>
      </c>
      <c r="BP9">
        <f>BO2+BP8</f>
        <v>1.9505224310716922</v>
      </c>
      <c r="BQ9" s="40">
        <v>1995</v>
      </c>
      <c r="BR9" s="41">
        <v>136549664.40000001</v>
      </c>
      <c r="BS9" t="s">
        <v>78</v>
      </c>
      <c r="BT9">
        <f>BS2+BT8</f>
        <v>2.004707182818072</v>
      </c>
      <c r="BU9" s="40">
        <v>1995</v>
      </c>
      <c r="BV9" s="41">
        <v>136549664.40000001</v>
      </c>
    </row>
    <row r="10" spans="2:76" x14ac:dyDescent="0.25">
      <c r="B10">
        <v>0.63024244103076632</v>
      </c>
      <c r="C10" s="47">
        <v>0.92685646579371217</v>
      </c>
      <c r="D10">
        <v>177.40447822107666</v>
      </c>
      <c r="E10" s="40">
        <v>1996</v>
      </c>
      <c r="F10" s="41">
        <v>148070658.90000001</v>
      </c>
      <c r="G10" t="s">
        <v>79</v>
      </c>
      <c r="H10">
        <f>G2-H8</f>
        <v>1.7735627173900554</v>
      </c>
      <c r="I10" s="40">
        <v>1998</v>
      </c>
      <c r="J10" s="41">
        <v>1971340798</v>
      </c>
      <c r="K10" t="s">
        <v>79</v>
      </c>
      <c r="L10">
        <f>K2-L8</f>
        <v>1.8358254106305549</v>
      </c>
      <c r="M10" s="40">
        <v>1998</v>
      </c>
      <c r="N10" s="41">
        <v>1971340798</v>
      </c>
      <c r="O10" t="s">
        <v>79</v>
      </c>
      <c r="P10">
        <f>O2-P8</f>
        <v>1.8539413471382655</v>
      </c>
      <c r="Q10" s="40">
        <v>1998</v>
      </c>
      <c r="R10" s="41">
        <v>1971340798</v>
      </c>
      <c r="S10" t="s">
        <v>79</v>
      </c>
      <c r="T10">
        <f>S2-T8</f>
        <v>1.7524492885677996</v>
      </c>
      <c r="U10" s="40">
        <v>1998</v>
      </c>
      <c r="V10" s="41">
        <v>1971340798</v>
      </c>
      <c r="W10" t="s">
        <v>79</v>
      </c>
      <c r="X10">
        <f>W2-X8</f>
        <v>1.7562040167611908</v>
      </c>
      <c r="Y10" s="40">
        <v>1998</v>
      </c>
      <c r="Z10" s="41">
        <v>1971340798</v>
      </c>
      <c r="AA10" t="s">
        <v>79</v>
      </c>
      <c r="AB10">
        <f>AA2-AB8</f>
        <v>1.7580095008158683</v>
      </c>
      <c r="AC10" s="40">
        <v>1998</v>
      </c>
      <c r="AD10" s="41">
        <v>1971340798</v>
      </c>
      <c r="AE10" t="s">
        <v>79</v>
      </c>
      <c r="AF10">
        <f>AE2-AF8</f>
        <v>1.7610568987558088</v>
      </c>
      <c r="AG10" s="40">
        <v>1998</v>
      </c>
      <c r="AH10" s="41">
        <v>1971340798</v>
      </c>
      <c r="AI10" t="s">
        <v>79</v>
      </c>
      <c r="AJ10">
        <f>AI2-AJ8</f>
        <v>1.7644602134794802</v>
      </c>
      <c r="AK10" s="40">
        <v>1998</v>
      </c>
      <c r="AL10" s="41">
        <v>1971340798</v>
      </c>
      <c r="AM10" t="s">
        <v>79</v>
      </c>
      <c r="AN10">
        <f>AM2-AN8</f>
        <v>1.7670106298736392</v>
      </c>
      <c r="AO10" s="40">
        <v>1998</v>
      </c>
      <c r="AP10" s="41">
        <v>1971340798</v>
      </c>
      <c r="AQ10" t="s">
        <v>79</v>
      </c>
      <c r="AR10">
        <f>AQ2-AR8</f>
        <v>1.7741892960134251</v>
      </c>
      <c r="AS10" s="40">
        <v>1996</v>
      </c>
      <c r="AT10" s="41">
        <v>148070658.90000001</v>
      </c>
      <c r="AU10" t="s">
        <v>79</v>
      </c>
      <c r="AV10">
        <f>AU2-AV8</f>
        <v>1.7647041682869613</v>
      </c>
      <c r="AW10" s="40">
        <v>1996</v>
      </c>
      <c r="AX10" s="41">
        <v>148070658.90000001</v>
      </c>
      <c r="AY10" t="s">
        <v>79</v>
      </c>
      <c r="AZ10">
        <f>AY2-AZ8</f>
        <v>1.770961667220851</v>
      </c>
      <c r="BA10" s="40">
        <v>1996</v>
      </c>
      <c r="BB10" s="41">
        <v>148070658.90000001</v>
      </c>
      <c r="BC10" t="s">
        <v>79</v>
      </c>
      <c r="BD10">
        <f>BC2-BD8</f>
        <v>1.8066434411292438</v>
      </c>
      <c r="BE10" s="40">
        <v>1996</v>
      </c>
      <c r="BF10" s="41">
        <v>148070658.90000001</v>
      </c>
      <c r="BG10" t="s">
        <v>79</v>
      </c>
      <c r="BH10">
        <f>BG2-BH8</f>
        <v>1.7530213209939842</v>
      </c>
      <c r="BI10" s="40">
        <v>1996</v>
      </c>
      <c r="BJ10" s="41">
        <v>148070658.90000001</v>
      </c>
      <c r="BK10" t="s">
        <v>79</v>
      </c>
      <c r="BL10">
        <f>BK2-BL8</f>
        <v>1.7370092769668593</v>
      </c>
      <c r="BM10" s="40">
        <v>1996</v>
      </c>
      <c r="BN10" s="41">
        <v>148070658.90000001</v>
      </c>
      <c r="BO10" t="s">
        <v>79</v>
      </c>
      <c r="BP10">
        <f>BO2-BP8</f>
        <v>1.735466814696448</v>
      </c>
      <c r="BQ10" s="40">
        <v>1996</v>
      </c>
      <c r="BR10" s="41">
        <v>148070658.90000001</v>
      </c>
      <c r="BS10" t="s">
        <v>79</v>
      </c>
      <c r="BT10">
        <f>BS2-BT8</f>
        <v>1.7779973394501043</v>
      </c>
      <c r="BU10" s="40">
        <v>1996</v>
      </c>
      <c r="BV10" s="41">
        <v>148070658.90000001</v>
      </c>
    </row>
    <row r="11" spans="2:76" x14ac:dyDescent="0.25">
      <c r="B11">
        <v>0.6280844898048723</v>
      </c>
      <c r="C11" s="47">
        <v>0.91912266234388507</v>
      </c>
      <c r="D11">
        <v>159.10164263229183</v>
      </c>
      <c r="E11" s="40">
        <v>1998</v>
      </c>
      <c r="F11" s="41">
        <v>1971340798</v>
      </c>
      <c r="G11" t="s">
        <v>80</v>
      </c>
      <c r="H11" s="48">
        <f>LN(G2)</f>
        <v>0.63044231488417024</v>
      </c>
      <c r="I11" s="40">
        <v>1998</v>
      </c>
      <c r="J11" s="41">
        <v>1163138165</v>
      </c>
      <c r="K11" t="s">
        <v>80</v>
      </c>
      <c r="L11" s="48">
        <f>LN(K2)</f>
        <v>0.66822859440326554</v>
      </c>
      <c r="M11" s="40">
        <v>1998</v>
      </c>
      <c r="N11" s="41">
        <v>1163138165</v>
      </c>
      <c r="O11" t="s">
        <v>80</v>
      </c>
      <c r="P11" s="48">
        <f>LN(O2)</f>
        <v>0.67220932176094961</v>
      </c>
      <c r="Q11" s="40">
        <v>1998</v>
      </c>
      <c r="R11" s="41">
        <v>1163138165</v>
      </c>
      <c r="S11" t="s">
        <v>80</v>
      </c>
      <c r="T11" s="48">
        <f>LN(S2)</f>
        <v>0.6222761062632064</v>
      </c>
      <c r="U11" s="40">
        <v>1998</v>
      </c>
      <c r="V11" s="41">
        <v>1163138165</v>
      </c>
      <c r="W11" t="s">
        <v>80</v>
      </c>
      <c r="X11" s="48">
        <f>LN(W2)</f>
        <v>0.62479514313778728</v>
      </c>
      <c r="Y11" s="40">
        <v>1998</v>
      </c>
      <c r="Z11" s="41">
        <v>1163138165</v>
      </c>
      <c r="AA11" t="s">
        <v>80</v>
      </c>
      <c r="AB11" s="48">
        <f>LN(AA2)</f>
        <v>0.62455508147046435</v>
      </c>
      <c r="AC11" s="40">
        <v>1998</v>
      </c>
      <c r="AD11" s="41">
        <v>1163138165</v>
      </c>
      <c r="AE11" t="s">
        <v>80</v>
      </c>
      <c r="AF11" s="48">
        <f>LN(AE2)</f>
        <v>0.62447882756735373</v>
      </c>
      <c r="AG11" s="40">
        <v>1998</v>
      </c>
      <c r="AH11" s="41">
        <v>1163138165</v>
      </c>
      <c r="AI11" t="s">
        <v>80</v>
      </c>
      <c r="AJ11" s="48">
        <f>LN(AI2)</f>
        <v>0.62802716231522893</v>
      </c>
      <c r="AK11" s="40">
        <v>1998</v>
      </c>
      <c r="AL11" s="41">
        <v>1163138165</v>
      </c>
      <c r="AM11" t="s">
        <v>80</v>
      </c>
      <c r="AN11" s="48">
        <f>LN(AM2)</f>
        <v>0.62885226812854622</v>
      </c>
      <c r="AO11" s="40">
        <v>1998</v>
      </c>
      <c r="AP11" s="41">
        <v>1163138165</v>
      </c>
      <c r="AQ11" t="s">
        <v>80</v>
      </c>
      <c r="AR11" s="48">
        <f>LN(AQ2)</f>
        <v>0.63024244103076632</v>
      </c>
      <c r="AS11" s="40">
        <v>1998</v>
      </c>
      <c r="AT11" s="41">
        <v>1163138165</v>
      </c>
      <c r="AU11" t="s">
        <v>80</v>
      </c>
      <c r="AV11" s="48">
        <f>LN(AU2)</f>
        <v>0.6280844898048723</v>
      </c>
      <c r="AW11" s="40">
        <v>1998</v>
      </c>
      <c r="AX11" s="41">
        <v>1971340798</v>
      </c>
      <c r="AY11" t="s">
        <v>80</v>
      </c>
      <c r="AZ11" s="48">
        <f>LN(AY2)</f>
        <v>0.63167651463014696</v>
      </c>
      <c r="BA11" s="40">
        <v>1998</v>
      </c>
      <c r="BB11" s="41">
        <v>1971340798</v>
      </c>
      <c r="BC11" t="s">
        <v>80</v>
      </c>
      <c r="BD11" s="48">
        <f>LN(BC2)</f>
        <v>0.64500200872887947</v>
      </c>
      <c r="BE11" s="40">
        <v>1998</v>
      </c>
      <c r="BF11" s="41">
        <v>1971340798</v>
      </c>
      <c r="BG11" t="s">
        <v>80</v>
      </c>
      <c r="BH11" s="48">
        <f>LN(BG2)</f>
        <v>0.62246571039945275</v>
      </c>
      <c r="BI11" s="40">
        <v>1998</v>
      </c>
      <c r="BJ11" s="41">
        <v>1971340798</v>
      </c>
      <c r="BK11" t="s">
        <v>80</v>
      </c>
      <c r="BL11" s="48">
        <f>LN(BK2)</f>
        <v>0.61273188332729012</v>
      </c>
      <c r="BM11" s="40">
        <v>1998</v>
      </c>
      <c r="BN11" s="41">
        <v>1971340798</v>
      </c>
      <c r="BO11" t="s">
        <v>80</v>
      </c>
      <c r="BP11" s="48">
        <f>LN(BO2)</f>
        <v>0.61139176109475402</v>
      </c>
      <c r="BQ11" s="40">
        <v>1998</v>
      </c>
      <c r="BR11" s="41">
        <v>1971340798</v>
      </c>
      <c r="BS11" t="s">
        <v>80</v>
      </c>
      <c r="BT11" s="48">
        <f>LN(BS2)</f>
        <v>0.63729205531779765</v>
      </c>
      <c r="BU11" s="40">
        <v>1998</v>
      </c>
      <c r="BV11" s="41">
        <v>1971340798</v>
      </c>
    </row>
    <row r="12" spans="2:76" x14ac:dyDescent="0.25">
      <c r="B12">
        <v>0.63167651463014696</v>
      </c>
      <c r="C12" s="47">
        <v>0.91931061125080848</v>
      </c>
      <c r="D12">
        <v>159.50484638713152</v>
      </c>
      <c r="E12" s="40">
        <v>1998</v>
      </c>
      <c r="F12" s="41">
        <v>1163138165</v>
      </c>
      <c r="G12" t="s">
        <v>81</v>
      </c>
      <c r="H12" s="48">
        <f>LN(H9)</f>
        <v>0.68477210670391464</v>
      </c>
      <c r="I12" s="40">
        <v>1999</v>
      </c>
      <c r="J12" s="41">
        <v>654158315</v>
      </c>
      <c r="K12" t="s">
        <v>81</v>
      </c>
      <c r="L12" s="48">
        <f>LN(L9)</f>
        <v>0.72548457782443465</v>
      </c>
      <c r="M12" s="40">
        <v>1999</v>
      </c>
      <c r="N12" s="41">
        <v>654158315</v>
      </c>
      <c r="O12" t="s">
        <v>81</v>
      </c>
      <c r="P12" s="48">
        <f>LN(P9)</f>
        <v>0.72424747277099177</v>
      </c>
      <c r="Q12" s="40">
        <v>1999</v>
      </c>
      <c r="R12" s="41">
        <v>654158315</v>
      </c>
      <c r="S12" t="s">
        <v>81</v>
      </c>
      <c r="T12" s="48">
        <f>LN(T9)</f>
        <v>0.68000047429303456</v>
      </c>
      <c r="U12" s="40">
        <v>1999</v>
      </c>
      <c r="V12" s="41">
        <v>654158315</v>
      </c>
      <c r="W12" t="s">
        <v>81</v>
      </c>
      <c r="X12" s="48">
        <f>LN(X9)</f>
        <v>0.68285566940984421</v>
      </c>
      <c r="Y12" s="40">
        <v>1999</v>
      </c>
      <c r="Z12" s="41">
        <v>654158315</v>
      </c>
      <c r="AA12" t="s">
        <v>81</v>
      </c>
      <c r="AB12" s="48">
        <f>LN(AB9)</f>
        <v>0.68148966971521341</v>
      </c>
      <c r="AC12" s="40">
        <v>1999</v>
      </c>
      <c r="AD12" s="41">
        <v>654158315</v>
      </c>
      <c r="AE12" t="s">
        <v>81</v>
      </c>
      <c r="AF12" s="48">
        <f>LN(AF9)</f>
        <v>0.6798026201027586</v>
      </c>
      <c r="AG12" s="40">
        <v>1999</v>
      </c>
      <c r="AH12" s="41">
        <v>654158315</v>
      </c>
      <c r="AI12" t="s">
        <v>81</v>
      </c>
      <c r="AJ12" s="48">
        <f>LN(AJ9)</f>
        <v>0.68479227849258206</v>
      </c>
      <c r="AK12" s="40">
        <v>1999</v>
      </c>
      <c r="AL12" s="41">
        <v>654158315</v>
      </c>
      <c r="AM12" t="s">
        <v>81</v>
      </c>
      <c r="AN12" s="48">
        <f>LN(AN9)</f>
        <v>0.68506612362335939</v>
      </c>
      <c r="AO12" s="40">
        <v>1999</v>
      </c>
      <c r="AP12" s="41">
        <v>654158315</v>
      </c>
      <c r="AQ12" t="s">
        <v>81</v>
      </c>
      <c r="AR12" s="48">
        <f>LN(AR9)</f>
        <v>0.68407737018476322</v>
      </c>
      <c r="AS12" s="40">
        <v>1999</v>
      </c>
      <c r="AT12" s="41">
        <v>654158315</v>
      </c>
      <c r="AU12" t="s">
        <v>81</v>
      </c>
      <c r="AV12" s="48">
        <f>LN(AV9)</f>
        <v>0.68477760856288727</v>
      </c>
      <c r="AW12" s="40">
        <v>1999</v>
      </c>
      <c r="AX12" s="41">
        <v>654158315</v>
      </c>
      <c r="AY12" t="s">
        <v>81</v>
      </c>
      <c r="AZ12" s="48">
        <f>LN(AZ9)</f>
        <v>0.68841623469885893</v>
      </c>
      <c r="BA12" s="40">
        <v>1998</v>
      </c>
      <c r="BB12" s="41">
        <v>1163138165</v>
      </c>
      <c r="BC12" t="s">
        <v>81</v>
      </c>
      <c r="BD12" s="48">
        <f>LN(BD9)</f>
        <v>0.69581276206116949</v>
      </c>
      <c r="BE12" s="40">
        <v>1998</v>
      </c>
      <c r="BF12" s="41">
        <v>1163138165</v>
      </c>
      <c r="BG12" t="s">
        <v>81</v>
      </c>
      <c r="BH12" s="48">
        <f>LN(BH9)</f>
        <v>0.68006864320720561</v>
      </c>
      <c r="BI12" s="40">
        <v>1998</v>
      </c>
      <c r="BJ12" s="41">
        <v>1163138165</v>
      </c>
      <c r="BK12" t="s">
        <v>81</v>
      </c>
      <c r="BL12" s="48">
        <f>LN(BL9)</f>
        <v>0.66983912413413715</v>
      </c>
      <c r="BM12" s="40">
        <v>1998</v>
      </c>
      <c r="BN12" s="41">
        <v>1163138165</v>
      </c>
      <c r="BO12" t="s">
        <v>81</v>
      </c>
      <c r="BP12" s="48">
        <f>LN(BP9)</f>
        <v>0.66809725006337584</v>
      </c>
      <c r="BQ12" s="40">
        <v>1998</v>
      </c>
      <c r="BR12" s="41">
        <v>1163138165</v>
      </c>
      <c r="BS12" t="s">
        <v>81</v>
      </c>
      <c r="BT12" s="48">
        <f>LN(BT9)</f>
        <v>0.69549800661088634</v>
      </c>
      <c r="BU12" s="40">
        <v>1998</v>
      </c>
      <c r="BV12" s="41">
        <v>1163138165</v>
      </c>
    </row>
    <row r="13" spans="2:76" x14ac:dyDescent="0.25">
      <c r="B13">
        <v>0.64500200872887947</v>
      </c>
      <c r="C13" s="47">
        <v>0.93552516683041598</v>
      </c>
      <c r="D13">
        <v>203.13898759810206</v>
      </c>
      <c r="E13" s="40">
        <v>1999</v>
      </c>
      <c r="F13" s="41">
        <v>654158315</v>
      </c>
      <c r="G13" t="s">
        <v>82</v>
      </c>
      <c r="H13" s="48">
        <f>LN(H10)</f>
        <v>0.57299035823189159</v>
      </c>
      <c r="I13" s="40">
        <v>2000</v>
      </c>
      <c r="J13" s="41">
        <v>8555095412</v>
      </c>
      <c r="K13" t="s">
        <v>82</v>
      </c>
      <c r="L13" s="48">
        <f>LN(L10)</f>
        <v>0.60749419542759109</v>
      </c>
      <c r="M13" s="40">
        <v>2000</v>
      </c>
      <c r="N13" s="41">
        <v>8555095412</v>
      </c>
      <c r="O13" t="s">
        <v>82</v>
      </c>
      <c r="P13" s="48">
        <f>LN(P10)</f>
        <v>0.61731383079548618</v>
      </c>
      <c r="Q13" s="40">
        <v>2000</v>
      </c>
      <c r="R13" s="41">
        <v>8555095412</v>
      </c>
      <c r="S13" t="s">
        <v>82</v>
      </c>
      <c r="T13" s="48">
        <f>LN(T10)</f>
        <v>0.56101440288471172</v>
      </c>
      <c r="U13" s="40">
        <v>2000</v>
      </c>
      <c r="V13" s="41">
        <v>8555095412</v>
      </c>
      <c r="W13" t="s">
        <v>82</v>
      </c>
      <c r="X13" s="48">
        <f>LN(X10)</f>
        <v>0.5631546711300679</v>
      </c>
      <c r="Y13" s="40">
        <v>2000</v>
      </c>
      <c r="Z13" s="41">
        <v>8555095412</v>
      </c>
      <c r="AA13" t="s">
        <v>82</v>
      </c>
      <c r="AB13" s="48">
        <f>LN(AB10)</f>
        <v>0.56418220358050264</v>
      </c>
      <c r="AC13" s="40">
        <v>2000</v>
      </c>
      <c r="AD13" s="41">
        <v>8555095412</v>
      </c>
      <c r="AE13" t="s">
        <v>82</v>
      </c>
      <c r="AF13" s="48">
        <f>LN(AF10)</f>
        <v>0.5659141394723971</v>
      </c>
      <c r="AG13" s="40">
        <v>2000</v>
      </c>
      <c r="AH13" s="41">
        <v>8555095412</v>
      </c>
      <c r="AI13" t="s">
        <v>82</v>
      </c>
      <c r="AJ13" s="48">
        <f>LN(AJ10)</f>
        <v>0.56784481555337118</v>
      </c>
      <c r="AK13" s="40">
        <v>2000</v>
      </c>
      <c r="AL13" s="41">
        <v>8555095412</v>
      </c>
      <c r="AM13" t="s">
        <v>82</v>
      </c>
      <c r="AN13" s="48">
        <f>LN(AN10)</f>
        <v>0.56928920909401992</v>
      </c>
      <c r="AO13" s="40">
        <v>2000</v>
      </c>
      <c r="AP13" s="41">
        <v>8555095412</v>
      </c>
      <c r="AQ13" t="s">
        <v>82</v>
      </c>
      <c r="AR13" s="48">
        <f>LN(AR10)</f>
        <v>0.57334358395201923</v>
      </c>
      <c r="AS13" s="40">
        <v>2000</v>
      </c>
      <c r="AT13" s="41">
        <v>8555095412</v>
      </c>
      <c r="AU13" t="s">
        <v>82</v>
      </c>
      <c r="AV13" s="48">
        <f>LN(AV10)</f>
        <v>0.56798306630141226</v>
      </c>
      <c r="AW13" s="40">
        <v>2000</v>
      </c>
      <c r="AX13" s="41">
        <v>8555095412</v>
      </c>
      <c r="AY13" t="s">
        <v>82</v>
      </c>
      <c r="AZ13" s="48">
        <f>LN(AZ10)</f>
        <v>0.57152271385772313</v>
      </c>
      <c r="BA13" s="40">
        <v>2000</v>
      </c>
      <c r="BB13" s="41">
        <v>8555095412</v>
      </c>
      <c r="BC13" t="s">
        <v>82</v>
      </c>
      <c r="BD13" s="48">
        <f>LN(BD10)</f>
        <v>0.5914706712372948</v>
      </c>
      <c r="BE13" s="40">
        <v>1999</v>
      </c>
      <c r="BF13" s="41">
        <v>654158315</v>
      </c>
      <c r="BG13" t="s">
        <v>82</v>
      </c>
      <c r="BH13" s="48">
        <f>LN(BH10)</f>
        <v>0.56134076844013914</v>
      </c>
      <c r="BI13" s="40">
        <v>1999</v>
      </c>
      <c r="BJ13" s="41">
        <v>654158315</v>
      </c>
      <c r="BK13" t="s">
        <v>82</v>
      </c>
      <c r="BL13" s="48">
        <f>LN(BL10)</f>
        <v>0.55216482804312805</v>
      </c>
      <c r="BM13" s="40">
        <v>1999</v>
      </c>
      <c r="BN13" s="41">
        <v>654158315</v>
      </c>
      <c r="BO13" t="s">
        <v>82</v>
      </c>
      <c r="BP13" s="48">
        <f>LN(BP10)</f>
        <v>0.55127643467128451</v>
      </c>
      <c r="BQ13" s="40">
        <v>1999</v>
      </c>
      <c r="BR13" s="41">
        <v>654158315</v>
      </c>
      <c r="BS13" t="s">
        <v>82</v>
      </c>
      <c r="BT13" s="48">
        <f>LN(BT10)</f>
        <v>0.57548764071832348</v>
      </c>
      <c r="BU13" s="40">
        <v>1999</v>
      </c>
      <c r="BV13" s="41">
        <v>654158315</v>
      </c>
    </row>
    <row r="14" spans="2:76" x14ac:dyDescent="0.25">
      <c r="B14">
        <v>0.62246571039945275</v>
      </c>
      <c r="C14" s="47">
        <v>0.91613776977953831</v>
      </c>
      <c r="D14">
        <v>152.94046847068131</v>
      </c>
      <c r="E14" s="40">
        <v>2000</v>
      </c>
      <c r="F14" s="41">
        <v>8555095412</v>
      </c>
      <c r="G14" t="s">
        <v>83</v>
      </c>
      <c r="H14" s="48">
        <f>H12-H11</f>
        <v>5.43297918197444E-2</v>
      </c>
      <c r="I14" s="40">
        <v>2001</v>
      </c>
      <c r="J14" s="41">
        <v>23846945541</v>
      </c>
      <c r="K14" t="s">
        <v>83</v>
      </c>
      <c r="L14" s="48">
        <f>L12-L11</f>
        <v>5.725598342116911E-2</v>
      </c>
      <c r="M14" s="40">
        <v>2001</v>
      </c>
      <c r="N14" s="41">
        <v>23846945541</v>
      </c>
      <c r="O14" t="s">
        <v>83</v>
      </c>
      <c r="P14" s="48">
        <f>P12-P11</f>
        <v>5.2038151010042166E-2</v>
      </c>
      <c r="Q14" s="40">
        <v>2001</v>
      </c>
      <c r="R14" s="41">
        <v>23846945541</v>
      </c>
      <c r="S14" t="s">
        <v>83</v>
      </c>
      <c r="T14" s="48">
        <f>T12-T11</f>
        <v>5.7724368029828166E-2</v>
      </c>
      <c r="U14" s="40">
        <v>2001</v>
      </c>
      <c r="V14" s="41">
        <v>23846945541</v>
      </c>
      <c r="W14" t="s">
        <v>83</v>
      </c>
      <c r="X14" s="48">
        <f>X12-X11</f>
        <v>5.8060526272056934E-2</v>
      </c>
      <c r="Y14" s="40">
        <v>2001</v>
      </c>
      <c r="Z14" s="41">
        <v>23846945541</v>
      </c>
      <c r="AA14" t="s">
        <v>83</v>
      </c>
      <c r="AB14" s="48">
        <f>AB12-AB11</f>
        <v>5.6934588244749063E-2</v>
      </c>
      <c r="AC14" s="40">
        <v>2001</v>
      </c>
      <c r="AD14" s="41">
        <v>23846945541</v>
      </c>
      <c r="AE14" t="s">
        <v>83</v>
      </c>
      <c r="AF14" s="48">
        <f>AF12-AF11</f>
        <v>5.532379253540487E-2</v>
      </c>
      <c r="AG14" s="40">
        <v>2001</v>
      </c>
      <c r="AH14" s="41">
        <v>23846945541</v>
      </c>
      <c r="AI14" t="s">
        <v>83</v>
      </c>
      <c r="AJ14" s="48">
        <f>AJ12-AJ11</f>
        <v>5.6765116177353137E-2</v>
      </c>
      <c r="AK14" s="40">
        <v>2001</v>
      </c>
      <c r="AL14" s="41">
        <v>23846945541</v>
      </c>
      <c r="AM14" t="s">
        <v>83</v>
      </c>
      <c r="AN14" s="48">
        <f>AN12-AN11</f>
        <v>5.621385549481317E-2</v>
      </c>
      <c r="AO14" s="40">
        <v>2001</v>
      </c>
      <c r="AP14" s="41">
        <v>23846945541</v>
      </c>
      <c r="AQ14" t="s">
        <v>83</v>
      </c>
      <c r="AR14" s="48">
        <f>AR12-AR11</f>
        <v>5.3834929153996902E-2</v>
      </c>
      <c r="AS14" s="40">
        <v>2001</v>
      </c>
      <c r="AT14" s="41">
        <v>23846945541</v>
      </c>
      <c r="AU14" t="s">
        <v>83</v>
      </c>
      <c r="AV14" s="48">
        <f>AV12-AV11</f>
        <v>5.6693118758014971E-2</v>
      </c>
      <c r="AW14" s="40">
        <v>2001</v>
      </c>
      <c r="AX14" s="41">
        <v>23846945541</v>
      </c>
      <c r="AY14" t="s">
        <v>83</v>
      </c>
      <c r="AZ14" s="48">
        <f>AZ12-AZ11</f>
        <v>5.6739720068711974E-2</v>
      </c>
      <c r="BA14" s="40">
        <v>2001</v>
      </c>
      <c r="BB14" s="41">
        <v>23846945541</v>
      </c>
      <c r="BC14" t="s">
        <v>83</v>
      </c>
      <c r="BD14" s="48">
        <f>BD12-BD11</f>
        <v>5.0810753332290015E-2</v>
      </c>
      <c r="BE14" s="40">
        <v>2001</v>
      </c>
      <c r="BF14" s="41">
        <v>23846945541</v>
      </c>
      <c r="BG14" t="s">
        <v>83</v>
      </c>
      <c r="BH14" s="48">
        <f>BH12-BH11</f>
        <v>5.760293280775286E-2</v>
      </c>
      <c r="BI14" s="40">
        <v>2000</v>
      </c>
      <c r="BJ14" s="41">
        <v>8555095412</v>
      </c>
      <c r="BK14" t="s">
        <v>83</v>
      </c>
      <c r="BL14" s="48">
        <f>BL12-BL11</f>
        <v>5.7107240806847037E-2</v>
      </c>
      <c r="BM14" s="40">
        <v>2000</v>
      </c>
      <c r="BN14" s="41">
        <v>8555095412</v>
      </c>
      <c r="BO14" t="s">
        <v>83</v>
      </c>
      <c r="BP14" s="48">
        <f>BP12-BP11</f>
        <v>5.670548896862182E-2</v>
      </c>
      <c r="BQ14" s="40">
        <v>2000</v>
      </c>
      <c r="BR14" s="41">
        <v>8555095412</v>
      </c>
      <c r="BS14" t="s">
        <v>83</v>
      </c>
      <c r="BT14" s="48">
        <f>BT12-BT11</f>
        <v>5.8205951293088698E-2</v>
      </c>
      <c r="BU14" s="40">
        <v>2000</v>
      </c>
      <c r="BV14" s="41">
        <v>8555095412</v>
      </c>
    </row>
    <row r="15" spans="2:76" x14ac:dyDescent="0.25">
      <c r="B15">
        <v>0.61273188332729012</v>
      </c>
      <c r="C15" s="47">
        <v>0.91657703311992045</v>
      </c>
      <c r="D15">
        <v>153.81949292363322</v>
      </c>
      <c r="E15" s="40">
        <v>2001</v>
      </c>
      <c r="F15" s="41">
        <v>23846945541</v>
      </c>
      <c r="G15" t="s">
        <v>84</v>
      </c>
      <c r="H15" s="48">
        <f>H11-H13</f>
        <v>5.7451956652278646E-2</v>
      </c>
      <c r="I15" s="40">
        <v>2001</v>
      </c>
      <c r="J15" s="41">
        <v>25620289257</v>
      </c>
      <c r="K15" t="s">
        <v>84</v>
      </c>
      <c r="L15" s="48">
        <f>L11-L13</f>
        <v>6.0734398975674453E-2</v>
      </c>
      <c r="M15" s="40">
        <v>2001</v>
      </c>
      <c r="N15" s="41">
        <v>25620289257</v>
      </c>
      <c r="O15" t="s">
        <v>84</v>
      </c>
      <c r="P15" s="48">
        <f>P11-P13</f>
        <v>5.4895490965463423E-2</v>
      </c>
      <c r="Q15" s="40">
        <v>2001</v>
      </c>
      <c r="R15" s="41">
        <v>25620289257</v>
      </c>
      <c r="S15" t="s">
        <v>84</v>
      </c>
      <c r="T15" s="48">
        <f>T11-T13</f>
        <v>6.1261703378494681E-2</v>
      </c>
      <c r="U15" s="40">
        <v>2001</v>
      </c>
      <c r="V15" s="41">
        <v>25620289257</v>
      </c>
      <c r="W15" t="s">
        <v>84</v>
      </c>
      <c r="X15" s="48">
        <f>X11-X13</f>
        <v>6.1640472007719382E-2</v>
      </c>
      <c r="Y15" s="40">
        <v>2001</v>
      </c>
      <c r="Z15" s="41">
        <v>25620289257</v>
      </c>
      <c r="AA15" t="s">
        <v>84</v>
      </c>
      <c r="AB15" s="48">
        <f>AB11-AB13</f>
        <v>6.0372877889961707E-2</v>
      </c>
      <c r="AC15" s="40">
        <v>2001</v>
      </c>
      <c r="AD15" s="41">
        <v>25620289257</v>
      </c>
      <c r="AE15" t="s">
        <v>84</v>
      </c>
      <c r="AF15" s="48">
        <f>AF11-AF13</f>
        <v>5.856468809495663E-2</v>
      </c>
      <c r="AG15" s="40">
        <v>2001</v>
      </c>
      <c r="AH15" s="41">
        <v>25620289257</v>
      </c>
      <c r="AI15" t="s">
        <v>84</v>
      </c>
      <c r="AJ15" s="48">
        <f>AJ11-AJ13</f>
        <v>6.0182346761857741E-2</v>
      </c>
      <c r="AK15" s="40">
        <v>2001</v>
      </c>
      <c r="AL15" s="41">
        <v>25620289257</v>
      </c>
      <c r="AM15" t="s">
        <v>84</v>
      </c>
      <c r="AN15" s="48">
        <f>AN11-AN13</f>
        <v>5.95630590345263E-2</v>
      </c>
      <c r="AO15" s="40">
        <v>2001</v>
      </c>
      <c r="AP15" s="41">
        <v>25620289257</v>
      </c>
      <c r="AQ15" t="s">
        <v>84</v>
      </c>
      <c r="AR15" s="48">
        <f>AR11-AR13</f>
        <v>5.6898857078747089E-2</v>
      </c>
      <c r="AS15" s="40">
        <v>2001</v>
      </c>
      <c r="AT15" s="41">
        <v>25620289257</v>
      </c>
      <c r="AU15" t="s">
        <v>84</v>
      </c>
      <c r="AV15" s="48">
        <f>AV11-AV13</f>
        <v>6.0101423503460039E-2</v>
      </c>
      <c r="AW15" s="40">
        <v>2001</v>
      </c>
      <c r="AX15" s="41">
        <v>25620289257</v>
      </c>
      <c r="AY15" t="s">
        <v>84</v>
      </c>
      <c r="AZ15" s="48">
        <f>AZ11-AZ13</f>
        <v>6.0153800772423827E-2</v>
      </c>
      <c r="BA15" s="40">
        <v>2001</v>
      </c>
      <c r="BB15" s="41">
        <v>25620289257</v>
      </c>
      <c r="BC15" t="s">
        <v>84</v>
      </c>
      <c r="BD15" s="48">
        <f>BD11-BD13</f>
        <v>5.3531337491584674E-2</v>
      </c>
      <c r="BE15" s="40">
        <v>2001</v>
      </c>
      <c r="BF15" s="41">
        <v>25620289257</v>
      </c>
      <c r="BG15" t="s">
        <v>84</v>
      </c>
      <c r="BH15" s="48">
        <f>BH11-BH13</f>
        <v>6.1124941959313617E-2</v>
      </c>
      <c r="BI15" s="40">
        <v>2001</v>
      </c>
      <c r="BJ15" s="41">
        <v>25620289257</v>
      </c>
      <c r="BK15" t="s">
        <v>84</v>
      </c>
      <c r="BL15" s="48">
        <f>BL11-BL13</f>
        <v>6.0567055284162064E-2</v>
      </c>
      <c r="BM15" s="40">
        <v>2001</v>
      </c>
      <c r="BN15" s="41">
        <v>23846945541</v>
      </c>
      <c r="BO15" t="s">
        <v>84</v>
      </c>
      <c r="BP15" s="48">
        <f>BP11-BP13</f>
        <v>6.0115326423469506E-2</v>
      </c>
      <c r="BQ15" s="40">
        <v>2001</v>
      </c>
      <c r="BR15" s="41">
        <v>23846945541</v>
      </c>
      <c r="BS15" t="s">
        <v>84</v>
      </c>
      <c r="BT15" s="48">
        <f>BT11-BT13</f>
        <v>6.1804414599474167E-2</v>
      </c>
      <c r="BU15" s="40">
        <v>2001</v>
      </c>
      <c r="BV15" s="41">
        <v>23846945541</v>
      </c>
    </row>
    <row r="16" spans="2:76" x14ac:dyDescent="0.25">
      <c r="B16">
        <v>0.61139176109475402</v>
      </c>
      <c r="C16" s="47">
        <v>0.91755257273250934</v>
      </c>
      <c r="D16">
        <v>155.80517723832287</v>
      </c>
      <c r="E16" s="40">
        <v>2001</v>
      </c>
      <c r="F16" s="41">
        <v>25620289257</v>
      </c>
      <c r="G16" t="s">
        <v>85</v>
      </c>
      <c r="H16" s="49">
        <f>AVERAGE(H14:H15)</f>
        <v>5.5890874236011523E-2</v>
      </c>
      <c r="I16" s="40">
        <v>2001</v>
      </c>
      <c r="J16" s="41">
        <v>6405148833</v>
      </c>
      <c r="K16" t="s">
        <v>85</v>
      </c>
      <c r="L16" s="49">
        <f>AVERAGE(L14:L15)</f>
        <v>5.8995191198421781E-2</v>
      </c>
      <c r="M16" s="40">
        <v>2001</v>
      </c>
      <c r="N16" s="41">
        <v>6405148833</v>
      </c>
      <c r="O16" t="s">
        <v>85</v>
      </c>
      <c r="P16" s="49">
        <f>AVERAGE(P14:P15)</f>
        <v>5.3466820987752794E-2</v>
      </c>
      <c r="Q16" s="40">
        <v>2001</v>
      </c>
      <c r="R16" s="41">
        <v>6405148833</v>
      </c>
      <c r="S16" t="s">
        <v>85</v>
      </c>
      <c r="T16" s="49">
        <f>AVERAGE(T14:T15)</f>
        <v>5.9493035704161423E-2</v>
      </c>
      <c r="U16" s="40">
        <v>2001</v>
      </c>
      <c r="V16" s="41">
        <v>6405148833</v>
      </c>
      <c r="W16" t="s">
        <v>85</v>
      </c>
      <c r="X16" s="49">
        <f>AVERAGE(X14:X15)</f>
        <v>5.9850499139888158E-2</v>
      </c>
      <c r="Y16" s="40">
        <v>2001</v>
      </c>
      <c r="Z16" s="41">
        <v>6405148833</v>
      </c>
      <c r="AA16" t="s">
        <v>85</v>
      </c>
      <c r="AB16" s="49">
        <f>AVERAGE(AB14:AB15)</f>
        <v>5.8653733067355385E-2</v>
      </c>
      <c r="AC16" s="40">
        <v>2001</v>
      </c>
      <c r="AD16" s="41">
        <v>6405148833</v>
      </c>
      <c r="AE16" t="s">
        <v>85</v>
      </c>
      <c r="AF16" s="49">
        <f>AVERAGE(AF14:AF15)</f>
        <v>5.694424031518075E-2</v>
      </c>
      <c r="AG16" s="40">
        <v>2001</v>
      </c>
      <c r="AH16" s="41">
        <v>6405148833</v>
      </c>
      <c r="AI16" t="s">
        <v>85</v>
      </c>
      <c r="AJ16" s="49">
        <f>AVERAGE(AJ14:AJ15)</f>
        <v>5.8473731469605439E-2</v>
      </c>
      <c r="AK16" s="40">
        <v>2001</v>
      </c>
      <c r="AL16" s="41">
        <v>6405148833</v>
      </c>
      <c r="AM16" t="s">
        <v>85</v>
      </c>
      <c r="AN16" s="49">
        <f>AVERAGE(AN14:AN15)</f>
        <v>5.7888457264669735E-2</v>
      </c>
      <c r="AO16" s="40">
        <v>2001</v>
      </c>
      <c r="AP16" s="41">
        <v>6405148833</v>
      </c>
      <c r="AQ16" t="s">
        <v>85</v>
      </c>
      <c r="AR16" s="49">
        <f>AVERAGE(AR14:AR15)</f>
        <v>5.5366893116371996E-2</v>
      </c>
      <c r="AS16" s="40">
        <v>2001</v>
      </c>
      <c r="AT16" s="41">
        <v>6405148833</v>
      </c>
      <c r="AU16" t="s">
        <v>85</v>
      </c>
      <c r="AV16" s="49">
        <f>AVERAGE(AV14:AV15)</f>
        <v>5.8397271130737505E-2</v>
      </c>
      <c r="AW16" s="40">
        <v>2001</v>
      </c>
      <c r="AX16" s="41">
        <v>6405148833</v>
      </c>
      <c r="AY16" t="s">
        <v>85</v>
      </c>
      <c r="AZ16" s="49">
        <f>AVERAGE(AZ14:AZ15)</f>
        <v>5.84467604205679E-2</v>
      </c>
      <c r="BA16" s="40">
        <v>2001</v>
      </c>
      <c r="BB16" s="41">
        <v>6405148833</v>
      </c>
      <c r="BC16" t="s">
        <v>85</v>
      </c>
      <c r="BD16" s="49">
        <f>AVERAGE(BD14:BD15)</f>
        <v>5.2171045411937345E-2</v>
      </c>
      <c r="BE16" s="40">
        <v>2001</v>
      </c>
      <c r="BF16" s="41">
        <v>6405148833</v>
      </c>
      <c r="BG16" t="s">
        <v>85</v>
      </c>
      <c r="BH16" s="49">
        <f>AVERAGE(BH14:BH15)</f>
        <v>5.9363937383533238E-2</v>
      </c>
      <c r="BI16" s="40">
        <v>2001</v>
      </c>
      <c r="BJ16" s="41">
        <v>6405148833</v>
      </c>
      <c r="BK16" t="s">
        <v>85</v>
      </c>
      <c r="BL16" s="49">
        <f>AVERAGE(BL14:BL15)</f>
        <v>5.883714804550455E-2</v>
      </c>
      <c r="BM16" s="40">
        <v>2001</v>
      </c>
      <c r="BN16" s="41">
        <v>6405148833</v>
      </c>
      <c r="BO16" t="s">
        <v>85</v>
      </c>
      <c r="BP16" s="49">
        <f>AVERAGE(BP14:BP15)</f>
        <v>5.8410407696045663E-2</v>
      </c>
      <c r="BQ16" s="40">
        <v>2001</v>
      </c>
      <c r="BR16" s="41">
        <v>25620289257</v>
      </c>
      <c r="BS16" t="s">
        <v>85</v>
      </c>
      <c r="BT16" s="49">
        <f>AVERAGE(BT14:BT15)</f>
        <v>6.0005182946281432E-2</v>
      </c>
      <c r="BU16" s="40">
        <v>2001</v>
      </c>
      <c r="BV16" s="41">
        <v>25620289257</v>
      </c>
    </row>
    <row r="17" spans="1:74" x14ac:dyDescent="0.25">
      <c r="B17">
        <v>0.63729205531779765</v>
      </c>
      <c r="C17" s="47">
        <v>0.91582910891464531</v>
      </c>
      <c r="D17">
        <v>152.32828546157469</v>
      </c>
      <c r="E17" s="40">
        <v>2001</v>
      </c>
      <c r="F17" s="41">
        <v>6405148833</v>
      </c>
      <c r="G17" t="s">
        <v>86</v>
      </c>
      <c r="H17">
        <f>TINV(0.3173,H5)</f>
        <v>1.0344861529336604</v>
      </c>
      <c r="I17" s="40">
        <v>2002</v>
      </c>
      <c r="J17" s="41">
        <v>32946120727</v>
      </c>
      <c r="K17" t="s">
        <v>86</v>
      </c>
      <c r="L17">
        <f>TINV(0.3173,L5)</f>
        <v>1.0370358684985483</v>
      </c>
      <c r="M17" s="40">
        <v>2002</v>
      </c>
      <c r="N17" s="41">
        <v>32946120727</v>
      </c>
      <c r="O17" t="s">
        <v>86</v>
      </c>
      <c r="P17">
        <f>TINV(0.3173,P5)</f>
        <v>1.0370358684985483</v>
      </c>
      <c r="Q17" s="40">
        <v>2002</v>
      </c>
      <c r="R17" s="41">
        <v>32946120727</v>
      </c>
      <c r="S17" t="s">
        <v>86</v>
      </c>
      <c r="T17">
        <f>TINV(0.3173,T5)</f>
        <v>1.0370358684985483</v>
      </c>
      <c r="U17" s="40">
        <v>2002</v>
      </c>
      <c r="V17" s="41">
        <v>32946120727</v>
      </c>
      <c r="W17" t="s">
        <v>86</v>
      </c>
      <c r="X17">
        <f>TINV(0.3173,X5)</f>
        <v>1.0370358684985483</v>
      </c>
      <c r="Y17" s="40">
        <v>2002</v>
      </c>
      <c r="Z17" s="41">
        <v>32946120727</v>
      </c>
      <c r="AA17" t="s">
        <v>86</v>
      </c>
      <c r="AB17">
        <f>TINV(0.3173,AB5)</f>
        <v>1.0370358684985483</v>
      </c>
      <c r="AC17" s="40">
        <v>2002</v>
      </c>
      <c r="AD17" s="41">
        <v>32946120727</v>
      </c>
      <c r="AE17" t="s">
        <v>86</v>
      </c>
      <c r="AF17">
        <f>TINV(0.3173,AF5)</f>
        <v>1.0370358684985483</v>
      </c>
      <c r="AG17" s="40">
        <v>2002</v>
      </c>
      <c r="AH17" s="41">
        <v>32946120727</v>
      </c>
      <c r="AI17" t="s">
        <v>86</v>
      </c>
      <c r="AJ17">
        <f>TINV(0.3173,AJ5)</f>
        <v>1.0370358684985483</v>
      </c>
      <c r="AK17" s="40">
        <v>2002</v>
      </c>
      <c r="AL17" s="41">
        <v>32946120727</v>
      </c>
      <c r="AM17" t="s">
        <v>86</v>
      </c>
      <c r="AN17">
        <f>TINV(0.3173,AN5)</f>
        <v>1.0370358684985483</v>
      </c>
      <c r="AO17" s="40">
        <v>2002</v>
      </c>
      <c r="AP17" s="41">
        <v>32946120727</v>
      </c>
      <c r="AQ17" t="s">
        <v>86</v>
      </c>
      <c r="AR17">
        <f>TINV(0.3173,AR5)</f>
        <v>1.0370358684985483</v>
      </c>
      <c r="AS17" s="40">
        <v>2002</v>
      </c>
      <c r="AT17" s="41">
        <v>32946120727</v>
      </c>
      <c r="AU17" t="s">
        <v>86</v>
      </c>
      <c r="AV17">
        <f>TINV(0.3173,AV5)</f>
        <v>1.0370358684985483</v>
      </c>
      <c r="AW17" s="40">
        <v>2002</v>
      </c>
      <c r="AX17" s="41">
        <v>32946120727</v>
      </c>
      <c r="AY17" t="s">
        <v>86</v>
      </c>
      <c r="AZ17">
        <f>TINV(0.3173,AZ5)</f>
        <v>1.0370358684985483</v>
      </c>
      <c r="BA17" s="40">
        <v>2002</v>
      </c>
      <c r="BB17" s="41">
        <v>32946120727</v>
      </c>
      <c r="BC17" t="s">
        <v>86</v>
      </c>
      <c r="BD17">
        <f>TINV(0.3173,BD5)</f>
        <v>1.0370358684985483</v>
      </c>
      <c r="BE17" s="40">
        <v>2002</v>
      </c>
      <c r="BF17" s="41">
        <v>32946120727</v>
      </c>
      <c r="BG17" t="s">
        <v>86</v>
      </c>
      <c r="BH17">
        <f>TINV(0.3173,BH5)</f>
        <v>1.0370358684985483</v>
      </c>
      <c r="BI17" s="40">
        <v>2002</v>
      </c>
      <c r="BJ17" s="41">
        <v>32946120727</v>
      </c>
      <c r="BK17" t="s">
        <v>86</v>
      </c>
      <c r="BL17">
        <f>TINV(0.3173,BL5)</f>
        <v>1.0370358684985483</v>
      </c>
      <c r="BM17" s="40">
        <v>2002</v>
      </c>
      <c r="BN17" s="41">
        <v>32946120727</v>
      </c>
      <c r="BO17" t="s">
        <v>86</v>
      </c>
      <c r="BP17">
        <f>TINV(0.3173,BP5)</f>
        <v>1.0370358684985483</v>
      </c>
      <c r="BQ17" s="40">
        <v>2002</v>
      </c>
      <c r="BR17" s="41">
        <v>32946120727</v>
      </c>
      <c r="BS17" t="s">
        <v>86</v>
      </c>
      <c r="BT17">
        <f>TINV(0.3173,BT5)</f>
        <v>1.0370358684985483</v>
      </c>
      <c r="BU17" s="40">
        <v>2001</v>
      </c>
      <c r="BV17" s="41">
        <v>6405148833</v>
      </c>
    </row>
    <row r="18" spans="1:74" x14ac:dyDescent="0.25">
      <c r="B18">
        <v>0.61543160087320048</v>
      </c>
      <c r="C18" s="47">
        <v>0.90955322321486953</v>
      </c>
      <c r="D18">
        <v>140.78716320935408</v>
      </c>
      <c r="E18" s="40">
        <v>2002</v>
      </c>
      <c r="F18" s="41">
        <v>32946120727</v>
      </c>
      <c r="G18" t="s">
        <v>87</v>
      </c>
      <c r="H18">
        <f>H17*G3</f>
        <v>4.9741933394063215E-2</v>
      </c>
      <c r="K18" t="s">
        <v>87</v>
      </c>
      <c r="L18">
        <f>L17*K3</f>
        <v>5.4302871179926195E-2</v>
      </c>
      <c r="O18" t="s">
        <v>87</v>
      </c>
      <c r="P18">
        <f>P17*O3</f>
        <v>4.9420737545739037E-2</v>
      </c>
      <c r="S18" t="s">
        <v>87</v>
      </c>
      <c r="T18">
        <f>T17*S3</f>
        <v>5.2300624207768563E-2</v>
      </c>
      <c r="W18" t="s">
        <v>87</v>
      </c>
      <c r="X18">
        <f>X17*W3</f>
        <v>5.2746829136634525E-2</v>
      </c>
      <c r="AA18" t="s">
        <v>87</v>
      </c>
      <c r="AB18">
        <f>AB17*AA3</f>
        <v>5.1682138874048392E-2</v>
      </c>
      <c r="AE18" t="s">
        <v>87</v>
      </c>
      <c r="AF18">
        <f>AF17*AE3</f>
        <v>5.0175310665325205E-2</v>
      </c>
      <c r="AI18" t="s">
        <v>87</v>
      </c>
      <c r="AJ18">
        <f>AJ17*AI3</f>
        <v>5.170309987014881E-2</v>
      </c>
      <c r="AM18" t="s">
        <v>87</v>
      </c>
      <c r="AN18">
        <f>AN17*AM3</f>
        <v>5.1229006222409841E-2</v>
      </c>
      <c r="AQ18" t="s">
        <v>87</v>
      </c>
      <c r="AR18">
        <f>AR17*AQ3</f>
        <v>4.907034756691115E-2</v>
      </c>
      <c r="AU18" t="s">
        <v>87</v>
      </c>
      <c r="AV18">
        <f>AV17*AU3</f>
        <v>5.1638606606485157E-2</v>
      </c>
      <c r="AY18" t="s">
        <v>87</v>
      </c>
      <c r="AZ18">
        <f>AZ17*AY3</f>
        <v>5.1868246556743824E-2</v>
      </c>
      <c r="BC18" t="s">
        <v>87</v>
      </c>
      <c r="BD18">
        <f>BD17*BC3</f>
        <v>4.6930826552092166E-2</v>
      </c>
      <c r="BG18" t="s">
        <v>87</v>
      </c>
      <c r="BH18">
        <f>BH17*BG3</f>
        <v>5.2197295600923815E-2</v>
      </c>
      <c r="BK18" t="s">
        <v>87</v>
      </c>
      <c r="BL18">
        <f>BL17*BK3</f>
        <v>5.1234036041912713E-2</v>
      </c>
      <c r="BO18" t="s">
        <v>87</v>
      </c>
      <c r="BP18">
        <f>BP17*BO3</f>
        <v>5.0795169922604973E-2</v>
      </c>
      <c r="BS18" t="s">
        <v>87</v>
      </c>
      <c r="BT18">
        <f>BT17*BS3</f>
        <v>5.3547845953065297E-2</v>
      </c>
    </row>
    <row r="19" spans="1:74" x14ac:dyDescent="0.25">
      <c r="A19" t="s">
        <v>95</v>
      </c>
      <c r="B19" s="24">
        <f>AVERAGE(B2:B18)</f>
        <v>0.63104358648552727</v>
      </c>
      <c r="C19" s="24">
        <f>AVERAGE(C2:C18)</f>
        <v>0.9201457493909071</v>
      </c>
      <c r="D19" s="24">
        <f>AVERAGE(D2:D18)</f>
        <v>162.59729196570709</v>
      </c>
      <c r="E19" s="24">
        <f>AVERAGE(E2:E18)</f>
        <v>1996.0588235294117</v>
      </c>
      <c r="F19" s="24">
        <f>AVERAGE(F2:F18)</f>
        <v>5981060207.038353</v>
      </c>
      <c r="G19" t="s">
        <v>88</v>
      </c>
      <c r="H19">
        <f>G2+H18</f>
        <v>1.9281831914615468</v>
      </c>
      <c r="K19" t="s">
        <v>88</v>
      </c>
      <c r="L19">
        <f>K2+L18</f>
        <v>2.0050815091580629</v>
      </c>
      <c r="O19" t="s">
        <v>88</v>
      </c>
      <c r="P19">
        <f>O2+P18</f>
        <v>2.0079803701510279</v>
      </c>
      <c r="S19" t="s">
        <v>88</v>
      </c>
      <c r="T19">
        <f>S2+T18</f>
        <v>1.9154646027052329</v>
      </c>
      <c r="W19" t="s">
        <v>88</v>
      </c>
      <c r="X19">
        <f>W2+X18</f>
        <v>1.9206101027632159</v>
      </c>
      <c r="AA19" t="s">
        <v>88</v>
      </c>
      <c r="AB19">
        <f>AA2+AB18</f>
        <v>1.9190970639466356</v>
      </c>
      <c r="AE19" t="s">
        <v>88</v>
      </c>
      <c r="AF19">
        <f>AE2+AF18</f>
        <v>1.9174478434901998</v>
      </c>
      <c r="AI19" t="s">
        <v>88</v>
      </c>
      <c r="AJ19">
        <f>AI2+AJ18</f>
        <v>1.92561310973802</v>
      </c>
      <c r="AM19" t="s">
        <v>88</v>
      </c>
      <c r="AN19">
        <f>AM2+AN18</f>
        <v>1.9266858281871273</v>
      </c>
      <c r="AQ19" t="s">
        <v>88</v>
      </c>
      <c r="AR19">
        <f>AQ2+AR18</f>
        <v>1.9271361918607004</v>
      </c>
      <c r="AU19" t="s">
        <v>88</v>
      </c>
      <c r="AV19">
        <f>AU2+AV18</f>
        <v>1.9256560461103458</v>
      </c>
      <c r="AY19" t="s">
        <v>88</v>
      </c>
      <c r="AZ19">
        <f>AY2+AZ18</f>
        <v>1.9326293076034204</v>
      </c>
      <c r="BC19" t="s">
        <v>88</v>
      </c>
      <c r="BD19">
        <f>BC2+BD18</f>
        <v>1.9529216844390498</v>
      </c>
      <c r="BG19" t="s">
        <v>88</v>
      </c>
      <c r="BH19">
        <f>BG2+BH18</f>
        <v>1.9157145711874526</v>
      </c>
      <c r="BK19" t="s">
        <v>88</v>
      </c>
      <c r="BL19">
        <f>BK2+BL18</f>
        <v>1.8967001526765304</v>
      </c>
      <c r="BO19" t="s">
        <v>88</v>
      </c>
      <c r="BP19">
        <f>BO2+BP18</f>
        <v>1.8937897928066751</v>
      </c>
      <c r="BS19" t="s">
        <v>88</v>
      </c>
      <c r="BT19">
        <f>BS2+BT18</f>
        <v>1.9449001070871534</v>
      </c>
    </row>
    <row r="20" spans="1:74" x14ac:dyDescent="0.25">
      <c r="A20" t="s">
        <v>96</v>
      </c>
      <c r="B20" s="24">
        <f>STDEV(B2:B18)</f>
        <v>1.690942441065317E-2</v>
      </c>
      <c r="C20" s="24">
        <f>STDEV(C2:C18)</f>
        <v>6.6374744410949071E-3</v>
      </c>
      <c r="D20" s="24">
        <f>STDEV(D2:D18)</f>
        <v>16.415432741138591</v>
      </c>
      <c r="E20" s="24">
        <f>STDEV(E2:E18)</f>
        <v>4.3799341923608583</v>
      </c>
      <c r="F20" s="24">
        <f>STDEV(F2:F18)</f>
        <v>10672145360.731073</v>
      </c>
      <c r="G20" t="s">
        <v>89</v>
      </c>
      <c r="H20">
        <f>G2-H18</f>
        <v>1.8286993246734204</v>
      </c>
      <c r="K20" t="s">
        <v>89</v>
      </c>
      <c r="L20">
        <f>K2-L18</f>
        <v>1.8964757667982104</v>
      </c>
      <c r="O20" t="s">
        <v>89</v>
      </c>
      <c r="P20">
        <f>O2-P18</f>
        <v>1.9091388950595498</v>
      </c>
      <c r="S20" t="s">
        <v>89</v>
      </c>
      <c r="T20">
        <f>S2-T18</f>
        <v>1.8108633542896957</v>
      </c>
      <c r="W20" t="s">
        <v>89</v>
      </c>
      <c r="X20">
        <f>W2-X18</f>
        <v>1.815116444489947</v>
      </c>
      <c r="AA20" t="s">
        <v>89</v>
      </c>
      <c r="AB20">
        <f>AA2-AB18</f>
        <v>1.8157327861985386</v>
      </c>
      <c r="AE20" t="s">
        <v>89</v>
      </c>
      <c r="AF20">
        <f>AE2-AF18</f>
        <v>1.8170972221595496</v>
      </c>
      <c r="AI20" t="s">
        <v>89</v>
      </c>
      <c r="AJ20">
        <f>AI2-AJ18</f>
        <v>1.8222069099977223</v>
      </c>
      <c r="AM20" t="s">
        <v>89</v>
      </c>
      <c r="AN20">
        <f>AM2-AN18</f>
        <v>1.8242278157423075</v>
      </c>
      <c r="AQ20" t="s">
        <v>89</v>
      </c>
      <c r="AR20">
        <f>AQ2-AR18</f>
        <v>1.828995496726878</v>
      </c>
      <c r="AU20" t="s">
        <v>89</v>
      </c>
      <c r="AV20">
        <f>AU2-AV18</f>
        <v>1.8223788328973756</v>
      </c>
      <c r="AY20" t="s">
        <v>89</v>
      </c>
      <c r="AZ20">
        <f>AY2-AZ18</f>
        <v>1.828892814489933</v>
      </c>
      <c r="BC20" t="s">
        <v>89</v>
      </c>
      <c r="BD20">
        <f>BC2-BD18</f>
        <v>1.8590600313348653</v>
      </c>
      <c r="BG20" t="s">
        <v>89</v>
      </c>
      <c r="BH20">
        <f>BG2-BH18</f>
        <v>1.811319979985605</v>
      </c>
      <c r="BK20" t="s">
        <v>89</v>
      </c>
      <c r="BL20">
        <f>BK2-BL18</f>
        <v>1.7942320805927048</v>
      </c>
      <c r="BO20" t="s">
        <v>89</v>
      </c>
      <c r="BP20">
        <f>BO2-BP18</f>
        <v>1.7921994529614651</v>
      </c>
      <c r="BS20" t="s">
        <v>89</v>
      </c>
      <c r="BT20">
        <f>BS2-BT18</f>
        <v>1.8378044151810227</v>
      </c>
    </row>
    <row r="21" spans="1:74" x14ac:dyDescent="0.25">
      <c r="A21" t="s">
        <v>97</v>
      </c>
      <c r="B21" s="24">
        <f>MIN(B2:B18)</f>
        <v>0.61139176109475402</v>
      </c>
      <c r="C21" s="24">
        <f>MIN(C2:C18)</f>
        <v>0.90955322321486953</v>
      </c>
      <c r="D21" s="24">
        <f>MIN(D2:D18)</f>
        <v>140.78716320935408</v>
      </c>
      <c r="E21" s="24">
        <f>MIN(E2:E18)</f>
        <v>1988</v>
      </c>
      <c r="F21" s="24">
        <f>MIN(F2:F18)</f>
        <v>7284500.2019999996</v>
      </c>
      <c r="G21" t="s">
        <v>80</v>
      </c>
      <c r="H21" s="48">
        <f>LN(G2)</f>
        <v>0.63044231488417024</v>
      </c>
      <c r="K21" t="s">
        <v>80</v>
      </c>
      <c r="L21" s="48">
        <f>LN(K2)</f>
        <v>0.66822859440326554</v>
      </c>
      <c r="O21" t="s">
        <v>80</v>
      </c>
      <c r="P21" s="48">
        <f>LN(O2)</f>
        <v>0.67220932176094961</v>
      </c>
      <c r="S21" t="s">
        <v>80</v>
      </c>
      <c r="T21" s="48">
        <f>LN(S2)</f>
        <v>0.6222761062632064</v>
      </c>
      <c r="W21" t="s">
        <v>80</v>
      </c>
      <c r="X21" s="48">
        <f>LN(W2)</f>
        <v>0.62479514313778728</v>
      </c>
      <c r="AA21" t="s">
        <v>80</v>
      </c>
      <c r="AB21" s="48">
        <f>LN(AA2)</f>
        <v>0.62455508147046435</v>
      </c>
      <c r="AE21" t="s">
        <v>80</v>
      </c>
      <c r="AF21" s="48">
        <f>LN(AE2)</f>
        <v>0.62447882756735373</v>
      </c>
      <c r="AI21" t="s">
        <v>80</v>
      </c>
      <c r="AJ21" s="48">
        <f>LN(AI2)</f>
        <v>0.62802716231522893</v>
      </c>
      <c r="AM21" t="s">
        <v>80</v>
      </c>
      <c r="AN21" s="48">
        <f>LN(AM2)</f>
        <v>0.62885226812854622</v>
      </c>
      <c r="AQ21" t="s">
        <v>80</v>
      </c>
      <c r="AR21" s="48">
        <f>LN(AQ2)</f>
        <v>0.63024244103076632</v>
      </c>
      <c r="AU21" t="s">
        <v>80</v>
      </c>
      <c r="AV21" s="48">
        <f>LN(AU2)</f>
        <v>0.6280844898048723</v>
      </c>
      <c r="AY21" t="s">
        <v>80</v>
      </c>
      <c r="AZ21" s="48">
        <f>LN(AY2)</f>
        <v>0.63167651463014696</v>
      </c>
      <c r="BC21" t="s">
        <v>80</v>
      </c>
      <c r="BD21" s="48">
        <f>LN(BC2)</f>
        <v>0.64500200872887947</v>
      </c>
      <c r="BG21" t="s">
        <v>80</v>
      </c>
      <c r="BH21" s="48">
        <f>LN(BG2)</f>
        <v>0.62246571039945275</v>
      </c>
      <c r="BK21" t="s">
        <v>80</v>
      </c>
      <c r="BL21" s="48">
        <f>LN(BK2)</f>
        <v>0.61273188332729012</v>
      </c>
      <c r="BO21" t="s">
        <v>80</v>
      </c>
      <c r="BP21" s="48">
        <f>LN(BO2)</f>
        <v>0.61139176109475402</v>
      </c>
      <c r="BS21" t="s">
        <v>80</v>
      </c>
      <c r="BT21" s="48">
        <f>LN(BS2)</f>
        <v>0.63729205531779765</v>
      </c>
    </row>
    <row r="22" spans="1:74" x14ac:dyDescent="0.25">
      <c r="A22" t="s">
        <v>98</v>
      </c>
      <c r="B22" s="24">
        <f>MAX(B2:B18)</f>
        <v>0.67220932176094961</v>
      </c>
      <c r="C22" s="24">
        <f>MAX(C2:C18)</f>
        <v>0.93552516683041598</v>
      </c>
      <c r="D22" s="24">
        <f>MAX(D2:D18)</f>
        <v>203.13898759810206</v>
      </c>
      <c r="E22" s="24">
        <f>MAX(E2:E18)</f>
        <v>2002</v>
      </c>
      <c r="F22" s="24">
        <f>MAX(F2:F18)</f>
        <v>32946120727</v>
      </c>
      <c r="G22" t="s">
        <v>90</v>
      </c>
      <c r="H22" s="48">
        <f>LN(H19)</f>
        <v>0.65657820799281907</v>
      </c>
      <c r="K22" t="s">
        <v>90</v>
      </c>
      <c r="L22" s="48">
        <f>LN(L19)</f>
        <v>0.69568471287888867</v>
      </c>
      <c r="O22" t="s">
        <v>90</v>
      </c>
      <c r="P22" s="48">
        <f>LN(P19)</f>
        <v>0.69712942596049787</v>
      </c>
      <c r="S22" t="s">
        <v>90</v>
      </c>
      <c r="T22" s="48">
        <f>LN(T19)</f>
        <v>0.64996020558569712</v>
      </c>
      <c r="W22" t="s">
        <v>90</v>
      </c>
      <c r="X22" s="48">
        <f>LN(X19)</f>
        <v>0.65264289741992576</v>
      </c>
      <c r="AA22" t="s">
        <v>90</v>
      </c>
      <c r="AB22" s="48">
        <f>LN(AB19)</f>
        <v>0.65185479622928755</v>
      </c>
      <c r="AE22" t="s">
        <v>90</v>
      </c>
      <c r="AF22" s="48">
        <f>LN(AF19)</f>
        <v>0.6509950536234731</v>
      </c>
      <c r="AI22" t="s">
        <v>90</v>
      </c>
      <c r="AJ22" s="48">
        <f>LN(AJ19)</f>
        <v>0.65524441559505175</v>
      </c>
      <c r="AM22" t="s">
        <v>90</v>
      </c>
      <c r="AN22" s="48">
        <f>LN(AN19)</f>
        <v>0.65580133939256557</v>
      </c>
      <c r="AQ22" t="s">
        <v>90</v>
      </c>
      <c r="AR22" s="48">
        <f>LN(AR19)</f>
        <v>0.65603506252418942</v>
      </c>
      <c r="AU22" t="s">
        <v>90</v>
      </c>
      <c r="AV22" s="48">
        <f>LN(AV19)</f>
        <v>0.65526671285374238</v>
      </c>
      <c r="AY22" t="s">
        <v>90</v>
      </c>
      <c r="AZ22" s="48">
        <f>LN(AZ19)</f>
        <v>0.65888141132549061</v>
      </c>
      <c r="BC22" t="s">
        <v>90</v>
      </c>
      <c r="BD22" s="48">
        <f>LN(BD19)</f>
        <v>0.66932655095689497</v>
      </c>
      <c r="BG22" t="s">
        <v>90</v>
      </c>
      <c r="BH22" s="48">
        <f>LN(BH19)</f>
        <v>0.65009069725483004</v>
      </c>
      <c r="BK22" t="s">
        <v>90</v>
      </c>
      <c r="BL22" s="48">
        <f>LN(BL19)</f>
        <v>0.64011561450401366</v>
      </c>
      <c r="BO22" t="s">
        <v>90</v>
      </c>
      <c r="BP22" s="48">
        <f>LN(BP19)</f>
        <v>0.63858000275797322</v>
      </c>
      <c r="BS22" t="s">
        <v>90</v>
      </c>
      <c r="BT22" s="48">
        <f>LN(BT19)</f>
        <v>0.66521061692741446</v>
      </c>
    </row>
    <row r="23" spans="1:74" x14ac:dyDescent="0.25">
      <c r="A23" t="s">
        <v>99</v>
      </c>
      <c r="B23" s="24">
        <f>ABS(B22-B21)</f>
        <v>6.0817560666195591E-2</v>
      </c>
      <c r="C23" s="24">
        <f>ABS(C22-C21)</f>
        <v>2.5971943615546444E-2</v>
      </c>
      <c r="D23" s="24">
        <f>ABS(D22-D21)</f>
        <v>62.351824388747985</v>
      </c>
      <c r="E23" s="24">
        <f>ABS(E22-E21)</f>
        <v>14</v>
      </c>
      <c r="F23" s="24">
        <f>ABS(F22-F21)</f>
        <v>32938836226.798</v>
      </c>
      <c r="G23" t="s">
        <v>91</v>
      </c>
      <c r="H23" s="48">
        <f>LN(H20)</f>
        <v>0.60360496260512475</v>
      </c>
      <c r="K23" t="s">
        <v>91</v>
      </c>
      <c r="L23" s="48">
        <f>LN(L20)</f>
        <v>0.63999730421029399</v>
      </c>
      <c r="O23" t="s">
        <v>91</v>
      </c>
      <c r="P23" s="48">
        <f>LN(P20)</f>
        <v>0.64665230011654407</v>
      </c>
      <c r="S23" t="s">
        <v>91</v>
      </c>
      <c r="T23" s="48">
        <f>LN(T20)</f>
        <v>0.59380372287381067</v>
      </c>
      <c r="W23" t="s">
        <v>91</v>
      </c>
      <c r="X23" s="48">
        <f>LN(X20)</f>
        <v>0.5961496224026307</v>
      </c>
      <c r="AA23" t="s">
        <v>91</v>
      </c>
      <c r="AB23" s="48">
        <f>LN(AB20)</f>
        <v>0.5964891251885367</v>
      </c>
      <c r="AE23" t="s">
        <v>91</v>
      </c>
      <c r="AF23" s="48">
        <f>LN(AF20)</f>
        <v>0.59724029494986841</v>
      </c>
      <c r="AI23" t="s">
        <v>91</v>
      </c>
      <c r="AJ23" s="48">
        <f>LN(AJ20)</f>
        <v>0.60004835440859705</v>
      </c>
      <c r="AM23" t="s">
        <v>91</v>
      </c>
      <c r="AN23" s="48">
        <f>LN(AN20)</f>
        <v>0.60115678283443952</v>
      </c>
      <c r="AQ23" t="s">
        <v>91</v>
      </c>
      <c r="AR23" s="48">
        <f>LN(AR20)</f>
        <v>0.60376690725527549</v>
      </c>
      <c r="AU23" t="s">
        <v>91</v>
      </c>
      <c r="AV23" s="48">
        <f>LN(AV20)</f>
        <v>0.6001426986835896</v>
      </c>
      <c r="AY23" t="s">
        <v>91</v>
      </c>
      <c r="AZ23" s="48">
        <f>LN(AZ20)</f>
        <v>0.60371076435082582</v>
      </c>
      <c r="BC23" t="s">
        <v>91</v>
      </c>
      <c r="BD23" s="48">
        <f>LN(BD20)</f>
        <v>0.62007100049057762</v>
      </c>
      <c r="BG23" t="s">
        <v>91</v>
      </c>
      <c r="BH23" s="48">
        <f>LN(BH20)</f>
        <v>0.59405585019934237</v>
      </c>
      <c r="BK23" t="s">
        <v>91</v>
      </c>
      <c r="BL23" s="48">
        <f>LN(BL20)</f>
        <v>0.58457712014856666</v>
      </c>
      <c r="BO23" t="s">
        <v>91</v>
      </c>
      <c r="BP23" s="48">
        <f>LN(BP20)</f>
        <v>0.58344361023496205</v>
      </c>
      <c r="BS23" t="s">
        <v>91</v>
      </c>
      <c r="BT23" s="48">
        <f>LN(BT20)</f>
        <v>0.60857160650913278</v>
      </c>
    </row>
    <row r="24" spans="1:74" x14ac:dyDescent="0.25">
      <c r="A24" t="s">
        <v>100</v>
      </c>
      <c r="B24" s="24">
        <f>COUNT(B2:B18)</f>
        <v>17</v>
      </c>
      <c r="G24" t="s">
        <v>92</v>
      </c>
      <c r="H24" s="48">
        <f>H22-H21</f>
        <v>2.6135893108648833E-2</v>
      </c>
      <c r="K24" t="s">
        <v>92</v>
      </c>
      <c r="L24" s="48">
        <f>L22-L21</f>
        <v>2.7456118475623126E-2</v>
      </c>
      <c r="O24" t="s">
        <v>92</v>
      </c>
      <c r="P24" s="48">
        <f>P22-P21</f>
        <v>2.4920104199548265E-2</v>
      </c>
      <c r="S24" t="s">
        <v>92</v>
      </c>
      <c r="T24" s="48">
        <f>T22-T21</f>
        <v>2.7684099322490718E-2</v>
      </c>
      <c r="W24" t="s">
        <v>92</v>
      </c>
      <c r="X24" s="48">
        <f>X22-X21</f>
        <v>2.7847754282138482E-2</v>
      </c>
      <c r="AA24" t="s">
        <v>92</v>
      </c>
      <c r="AB24" s="48">
        <f>AB22-AB21</f>
        <v>2.7299714758823201E-2</v>
      </c>
      <c r="AE24" t="s">
        <v>92</v>
      </c>
      <c r="AF24" s="48">
        <f>AF22-AF21</f>
        <v>2.6516226056119363E-2</v>
      </c>
      <c r="AI24" t="s">
        <v>92</v>
      </c>
      <c r="AJ24" s="48">
        <f>AJ22-AJ21</f>
        <v>2.7217253279822828E-2</v>
      </c>
      <c r="AM24" t="s">
        <v>92</v>
      </c>
      <c r="AN24" s="48">
        <f>AN22-AN21</f>
        <v>2.6949071264019353E-2</v>
      </c>
      <c r="AQ24" t="s">
        <v>92</v>
      </c>
      <c r="AR24" s="48">
        <f>AR22-AR21</f>
        <v>2.5792621493423096E-2</v>
      </c>
      <c r="AU24" t="s">
        <v>92</v>
      </c>
      <c r="AV24" s="48">
        <f>AV22-AV21</f>
        <v>2.718222304887008E-2</v>
      </c>
      <c r="AY24" t="s">
        <v>92</v>
      </c>
      <c r="AZ24" s="48">
        <f>AZ22-AZ21</f>
        <v>2.720489669534365E-2</v>
      </c>
      <c r="BC24" t="s">
        <v>92</v>
      </c>
      <c r="BD24" s="48">
        <f>BD22-BD21</f>
        <v>2.43245422280155E-2</v>
      </c>
      <c r="BG24" t="s">
        <v>92</v>
      </c>
      <c r="BH24" s="48">
        <f>BH22-BH21</f>
        <v>2.7624986855377287E-2</v>
      </c>
      <c r="BK24" t="s">
        <v>92</v>
      </c>
      <c r="BL24" s="48">
        <f>BL22-BL21</f>
        <v>2.7383731176723547E-2</v>
      </c>
      <c r="BO24" t="s">
        <v>92</v>
      </c>
      <c r="BP24" s="48">
        <f>BP22-BP21</f>
        <v>2.7188241663219204E-2</v>
      </c>
      <c r="BS24" t="s">
        <v>92</v>
      </c>
      <c r="BT24" s="48">
        <f>BT22-BT21</f>
        <v>2.791856160961681E-2</v>
      </c>
    </row>
    <row r="25" spans="1:74" x14ac:dyDescent="0.25">
      <c r="G25" t="s">
        <v>93</v>
      </c>
      <c r="H25" s="48">
        <f>H21-H23</f>
        <v>2.683735227904549E-2</v>
      </c>
      <c r="K25" t="s">
        <v>93</v>
      </c>
      <c r="L25" s="48">
        <f>L21-L23</f>
        <v>2.8231290192971548E-2</v>
      </c>
      <c r="O25" t="s">
        <v>93</v>
      </c>
      <c r="P25" s="48">
        <f>P21-P23</f>
        <v>2.5557021644405542E-2</v>
      </c>
      <c r="S25" t="s">
        <v>93</v>
      </c>
      <c r="T25" s="48">
        <f>T21-T23</f>
        <v>2.8472383389395728E-2</v>
      </c>
      <c r="W25" t="s">
        <v>93</v>
      </c>
      <c r="X25" s="48">
        <f>X21-X23</f>
        <v>2.8645520735156582E-2</v>
      </c>
      <c r="AA25" t="s">
        <v>93</v>
      </c>
      <c r="AB25" s="48">
        <f>AB21-AB23</f>
        <v>2.8065956281927651E-2</v>
      </c>
      <c r="AE25" t="s">
        <v>93</v>
      </c>
      <c r="AF25" s="48">
        <f>AF21-AF23</f>
        <v>2.7238532617485323E-2</v>
      </c>
      <c r="AI25" t="s">
        <v>93</v>
      </c>
      <c r="AJ25" s="48">
        <f>AJ21-AJ23</f>
        <v>2.7978807906631875E-2</v>
      </c>
      <c r="AM25" t="s">
        <v>93</v>
      </c>
      <c r="AN25" s="48">
        <f>AN21-AN23</f>
        <v>2.7695485294106703E-2</v>
      </c>
      <c r="AQ25" t="s">
        <v>93</v>
      </c>
      <c r="AR25" s="48">
        <f>AR21-AR23</f>
        <v>2.6475533775490834E-2</v>
      </c>
      <c r="AU25" t="s">
        <v>93</v>
      </c>
      <c r="AV25" s="48">
        <f>AV21-AV23</f>
        <v>2.79417911212827E-2</v>
      </c>
      <c r="AY25" t="s">
        <v>93</v>
      </c>
      <c r="AZ25" s="48">
        <f>AZ21-AZ23</f>
        <v>2.7965750279321133E-2</v>
      </c>
      <c r="BC25" t="s">
        <v>93</v>
      </c>
      <c r="BD25" s="48">
        <f>BD21-BD23</f>
        <v>2.4931008238301855E-2</v>
      </c>
      <c r="BG25" t="s">
        <v>93</v>
      </c>
      <c r="BH25" s="48">
        <f>BH21-BH23</f>
        <v>2.8409860200110382E-2</v>
      </c>
      <c r="BK25" t="s">
        <v>93</v>
      </c>
      <c r="BL25" s="48">
        <f>BL21-BL23</f>
        <v>2.8154763178723452E-2</v>
      </c>
      <c r="BO25" t="s">
        <v>93</v>
      </c>
      <c r="BP25" s="48">
        <f>BP21-BP23</f>
        <v>2.7948150859791965E-2</v>
      </c>
      <c r="BS25" t="s">
        <v>93</v>
      </c>
      <c r="BT25" s="48">
        <f>BT21-BT23</f>
        <v>2.8720448808664867E-2</v>
      </c>
    </row>
    <row r="26" spans="1:74" x14ac:dyDescent="0.25">
      <c r="G26" t="s">
        <v>94</v>
      </c>
      <c r="H26" s="49">
        <f>AVERAGE(H24:H25)</f>
        <v>2.6486622693847162E-2</v>
      </c>
      <c r="K26" t="s">
        <v>94</v>
      </c>
      <c r="L26" s="49">
        <f>AVERAGE(L24:L25)</f>
        <v>2.7843704334297337E-2</v>
      </c>
      <c r="O26" t="s">
        <v>94</v>
      </c>
      <c r="P26" s="49">
        <f>AVERAGE(P24:P25)</f>
        <v>2.5238562921976904E-2</v>
      </c>
      <c r="S26" t="s">
        <v>94</v>
      </c>
      <c r="T26" s="49">
        <f>AVERAGE(T24:T25)</f>
        <v>2.8078241355943223E-2</v>
      </c>
      <c r="W26" t="s">
        <v>94</v>
      </c>
      <c r="X26" s="49">
        <f>AVERAGE(X24:X25)</f>
        <v>2.8246637508647532E-2</v>
      </c>
      <c r="AA26" t="s">
        <v>94</v>
      </c>
      <c r="AB26" s="49">
        <f>AVERAGE(AB24:AB25)</f>
        <v>2.7682835520375426E-2</v>
      </c>
      <c r="AE26" t="s">
        <v>94</v>
      </c>
      <c r="AF26" s="49">
        <f>AVERAGE(AF24:AF25)</f>
        <v>2.6877379336802343E-2</v>
      </c>
      <c r="AI26" t="s">
        <v>94</v>
      </c>
      <c r="AJ26" s="49">
        <f>AVERAGE(AJ24:AJ25)</f>
        <v>2.7598030593227352E-2</v>
      </c>
      <c r="AM26" t="s">
        <v>94</v>
      </c>
      <c r="AN26" s="49">
        <f>AVERAGE(AN24:AN25)</f>
        <v>2.7322278279063028E-2</v>
      </c>
      <c r="AQ26" t="s">
        <v>94</v>
      </c>
      <c r="AR26" s="49">
        <f>AVERAGE(AR24:AR25)</f>
        <v>2.6134077634456965E-2</v>
      </c>
      <c r="AU26" t="s">
        <v>94</v>
      </c>
      <c r="AV26" s="49">
        <f>AVERAGE(AV24:AV25)</f>
        <v>2.756200708507639E-2</v>
      </c>
      <c r="AY26" t="s">
        <v>94</v>
      </c>
      <c r="AZ26" s="49">
        <f>AVERAGE(AZ24:AZ25)</f>
        <v>2.7585323487332392E-2</v>
      </c>
      <c r="BC26" t="s">
        <v>94</v>
      </c>
      <c r="BD26" s="49">
        <f>AVERAGE(BD24:BD25)</f>
        <v>2.4627775233158677E-2</v>
      </c>
      <c r="BG26" t="s">
        <v>94</v>
      </c>
      <c r="BH26" s="49">
        <f>AVERAGE(BH24:BH25)</f>
        <v>2.8017423527743834E-2</v>
      </c>
      <c r="BK26" t="s">
        <v>94</v>
      </c>
      <c r="BL26" s="49">
        <f>AVERAGE(BL24:BL25)</f>
        <v>2.7769247177723499E-2</v>
      </c>
      <c r="BO26" t="s">
        <v>94</v>
      </c>
      <c r="BP26" s="49">
        <f>AVERAGE(BP24:BP25)</f>
        <v>2.7568196261505584E-2</v>
      </c>
      <c r="BS26" t="s">
        <v>94</v>
      </c>
      <c r="BT26" s="49">
        <f>AVERAGE(BT24:BT25)</f>
        <v>2.8319505209140838E-2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zoomScalePageLayoutView="130" workbookViewId="0">
      <selection sqref="A1:B18"/>
    </sheetView>
  </sheetViews>
  <sheetFormatPr defaultColWidth="8.85546875" defaultRowHeight="15" x14ac:dyDescent="0.25"/>
  <cols>
    <col min="1" max="2" width="8.85546875" style="39"/>
  </cols>
  <sheetData>
    <row r="1" spans="1:2" ht="24.75" customHeight="1" x14ac:dyDescent="0.25">
      <c r="A1" s="40" t="s">
        <v>72</v>
      </c>
      <c r="B1" s="40" t="s">
        <v>60</v>
      </c>
    </row>
    <row r="2" spans="1:2" ht="18" customHeight="1" x14ac:dyDescent="0.25">
      <c r="A2" s="40">
        <v>1988</v>
      </c>
      <c r="B2" s="41">
        <v>7284500.2019999996</v>
      </c>
    </row>
    <row r="3" spans="1:2" ht="18" customHeight="1" x14ac:dyDescent="0.25">
      <c r="A3" s="40">
        <v>1989</v>
      </c>
      <c r="B3" s="41">
        <v>19701271.449999999</v>
      </c>
    </row>
    <row r="4" spans="1:2" ht="18" customHeight="1" x14ac:dyDescent="0.25">
      <c r="A4" s="40">
        <v>1992</v>
      </c>
      <c r="B4" s="41">
        <v>18346118.66</v>
      </c>
    </row>
    <row r="5" spans="1:2" ht="18" customHeight="1" x14ac:dyDescent="0.25">
      <c r="A5" s="40">
        <v>1992</v>
      </c>
      <c r="B5" s="41">
        <v>21725475.710000001</v>
      </c>
    </row>
    <row r="6" spans="1:2" ht="18" customHeight="1" x14ac:dyDescent="0.25">
      <c r="A6" s="40">
        <v>1993</v>
      </c>
      <c r="B6" s="41">
        <v>34811248.700000003</v>
      </c>
    </row>
    <row r="7" spans="1:2" ht="18" customHeight="1" x14ac:dyDescent="0.25">
      <c r="A7" s="40">
        <v>1994</v>
      </c>
      <c r="B7" s="41">
        <v>49101556.32</v>
      </c>
    </row>
    <row r="8" spans="1:2" ht="18" customHeight="1" x14ac:dyDescent="0.25">
      <c r="A8" s="40">
        <v>1994</v>
      </c>
      <c r="B8" s="41">
        <v>80195977.310000002</v>
      </c>
    </row>
    <row r="9" spans="1:2" ht="18" customHeight="1" x14ac:dyDescent="0.25">
      <c r="A9" s="40">
        <v>1995</v>
      </c>
      <c r="B9" s="41">
        <v>136549664.40000001</v>
      </c>
    </row>
    <row r="10" spans="1:2" ht="18" customHeight="1" x14ac:dyDescent="0.25">
      <c r="A10" s="40">
        <v>1996</v>
      </c>
      <c r="B10" s="41">
        <v>148070658.90000001</v>
      </c>
    </row>
    <row r="11" spans="1:2" ht="18" customHeight="1" x14ac:dyDescent="0.25">
      <c r="A11" s="40">
        <v>1998</v>
      </c>
      <c r="B11" s="41">
        <v>1971340798</v>
      </c>
    </row>
    <row r="12" spans="1:2" ht="18" customHeight="1" x14ac:dyDescent="0.25">
      <c r="A12" s="40">
        <v>1998</v>
      </c>
      <c r="B12" s="41">
        <v>1163138165</v>
      </c>
    </row>
    <row r="13" spans="1:2" ht="18" customHeight="1" x14ac:dyDescent="0.25">
      <c r="A13" s="40">
        <v>1999</v>
      </c>
      <c r="B13" s="41">
        <v>654158315</v>
      </c>
    </row>
    <row r="14" spans="1:2" ht="18" customHeight="1" x14ac:dyDescent="0.25">
      <c r="A14" s="40">
        <v>2000</v>
      </c>
      <c r="B14" s="41">
        <v>8555095412</v>
      </c>
    </row>
    <row r="15" spans="1:2" ht="18" customHeight="1" x14ac:dyDescent="0.25">
      <c r="A15" s="40">
        <v>2001</v>
      </c>
      <c r="B15" s="41">
        <v>23846945541</v>
      </c>
    </row>
    <row r="16" spans="1:2" ht="18" customHeight="1" x14ac:dyDescent="0.25">
      <c r="A16" s="40">
        <v>2001</v>
      </c>
      <c r="B16" s="41">
        <v>25620289257</v>
      </c>
    </row>
    <row r="17" spans="1:2" ht="18" customHeight="1" x14ac:dyDescent="0.25">
      <c r="A17" s="40">
        <v>2001</v>
      </c>
      <c r="B17" s="41">
        <v>6405148833</v>
      </c>
    </row>
    <row r="18" spans="1:2" x14ac:dyDescent="0.25">
      <c r="A18" s="40">
        <v>2002</v>
      </c>
      <c r="B18" s="41">
        <v>32946120727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30" zoomScaleNormal="130" zoomScalePageLayoutView="130" workbookViewId="0">
      <selection activeCell="F6" sqref="F6"/>
    </sheetView>
  </sheetViews>
  <sheetFormatPr defaultColWidth="8.85546875" defaultRowHeight="15" x14ac:dyDescent="0.25"/>
  <cols>
    <col min="3" max="3" width="19.7109375" customWidth="1"/>
  </cols>
  <sheetData>
    <row r="1" spans="1:11" ht="20.100000000000001" customHeight="1" x14ac:dyDescent="0.25"/>
    <row r="2" spans="1:11" ht="20.100000000000001" customHeight="1" x14ac:dyDescent="0.25"/>
    <row r="3" spans="1:11" ht="30.75" customHeight="1" x14ac:dyDescent="0.25"/>
    <row r="4" spans="1:11" ht="46.5" customHeight="1" x14ac:dyDescent="0.25"/>
    <row r="5" spans="1:11" ht="33.75" customHeight="1" x14ac:dyDescent="0.25"/>
    <row r="6" spans="1:11" ht="47.25" customHeight="1" x14ac:dyDescent="0.25">
      <c r="A6" s="54" t="s">
        <v>0</v>
      </c>
      <c r="B6" s="19" t="s">
        <v>2</v>
      </c>
      <c r="C6" s="55" t="s">
        <v>3</v>
      </c>
      <c r="D6" s="26"/>
    </row>
    <row r="7" spans="1:11" ht="24.75" customHeight="1" x14ac:dyDescent="0.25">
      <c r="A7" s="54"/>
      <c r="B7" s="19" t="s">
        <v>5</v>
      </c>
      <c r="C7" s="55"/>
      <c r="D7" s="27" t="s">
        <v>57</v>
      </c>
      <c r="F7" s="24" t="s">
        <v>61</v>
      </c>
      <c r="G7" s="24" t="s">
        <v>62</v>
      </c>
      <c r="H7" s="24" t="s">
        <v>63</v>
      </c>
      <c r="I7" s="24" t="s">
        <v>64</v>
      </c>
      <c r="J7" s="24" t="s">
        <v>65</v>
      </c>
      <c r="K7" s="24" t="s">
        <v>66</v>
      </c>
    </row>
    <row r="8" spans="1:11" ht="18" customHeight="1" x14ac:dyDescent="0.25">
      <c r="A8" s="23">
        <v>1988</v>
      </c>
      <c r="B8" s="25">
        <v>7284500.2019999996</v>
      </c>
      <c r="C8" s="28" t="s">
        <v>22</v>
      </c>
      <c r="D8" s="31" t="s">
        <v>59</v>
      </c>
      <c r="F8">
        <v>1</v>
      </c>
      <c r="G8" s="42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 ht="18" customHeight="1" x14ac:dyDescent="0.25">
      <c r="A9" s="23">
        <v>1989</v>
      </c>
      <c r="B9" s="25">
        <v>19701271.449999999</v>
      </c>
      <c r="C9" s="28" t="s">
        <v>23</v>
      </c>
      <c r="D9" s="31" t="s">
        <v>59</v>
      </c>
    </row>
    <row r="10" spans="1:11" ht="18" customHeight="1" x14ac:dyDescent="0.25">
      <c r="A10" s="23">
        <v>1992</v>
      </c>
      <c r="B10" s="25">
        <v>18346118.66</v>
      </c>
      <c r="C10" s="28" t="s">
        <v>25</v>
      </c>
      <c r="D10" s="31" t="s">
        <v>59</v>
      </c>
    </row>
    <row r="11" spans="1:11" ht="18" customHeight="1" x14ac:dyDescent="0.25">
      <c r="A11" s="23">
        <v>1992</v>
      </c>
      <c r="B11" s="25">
        <v>21725475.710000001</v>
      </c>
      <c r="C11" s="28" t="s">
        <v>26</v>
      </c>
      <c r="D11" s="31" t="s">
        <v>59</v>
      </c>
    </row>
    <row r="12" spans="1:11" ht="18" customHeight="1" x14ac:dyDescent="0.25">
      <c r="A12" s="23">
        <v>1993</v>
      </c>
      <c r="B12" s="25">
        <v>34811248.700000003</v>
      </c>
      <c r="C12" s="28" t="s">
        <v>27</v>
      </c>
      <c r="D12" s="31" t="s">
        <v>59</v>
      </c>
    </row>
    <row r="13" spans="1:11" ht="18" customHeight="1" x14ac:dyDescent="0.25">
      <c r="A13" s="23">
        <v>1994</v>
      </c>
      <c r="B13" s="25">
        <v>49101556.32</v>
      </c>
      <c r="C13" s="28" t="s">
        <v>28</v>
      </c>
      <c r="D13" s="31" t="s">
        <v>59</v>
      </c>
    </row>
    <row r="14" spans="1:11" ht="18" customHeight="1" x14ac:dyDescent="0.25">
      <c r="A14" s="23">
        <v>1994</v>
      </c>
      <c r="B14" s="25">
        <v>80195977.310000002</v>
      </c>
      <c r="C14" s="28" t="s">
        <v>29</v>
      </c>
      <c r="D14" s="31" t="s">
        <v>59</v>
      </c>
    </row>
    <row r="15" spans="1:11" ht="18" customHeight="1" x14ac:dyDescent="0.25">
      <c r="A15" s="23">
        <v>1995</v>
      </c>
      <c r="B15" s="25">
        <v>136549664.40000001</v>
      </c>
      <c r="C15" s="28" t="s">
        <v>30</v>
      </c>
      <c r="D15" s="31" t="s">
        <v>59</v>
      </c>
    </row>
    <row r="16" spans="1:11" ht="18" customHeight="1" x14ac:dyDescent="0.25">
      <c r="A16" s="23">
        <v>1996</v>
      </c>
      <c r="B16" s="25">
        <v>148070658.90000001</v>
      </c>
      <c r="C16" s="28" t="s">
        <v>31</v>
      </c>
      <c r="D16" s="31" t="s">
        <v>59</v>
      </c>
    </row>
    <row r="17" spans="1:4" ht="18" customHeight="1" x14ac:dyDescent="0.25">
      <c r="A17" s="23">
        <v>1998</v>
      </c>
      <c r="B17" s="25">
        <v>1971340798</v>
      </c>
      <c r="C17" s="28" t="s">
        <v>32</v>
      </c>
      <c r="D17" s="31" t="s">
        <v>59</v>
      </c>
    </row>
    <row r="18" spans="1:4" ht="18" customHeight="1" x14ac:dyDescent="0.25">
      <c r="A18" s="23">
        <v>1998</v>
      </c>
      <c r="B18" s="25">
        <v>1163138165</v>
      </c>
      <c r="C18" s="28" t="s">
        <v>33</v>
      </c>
      <c r="D18" s="31" t="s">
        <v>59</v>
      </c>
    </row>
    <row r="19" spans="1:4" ht="18" customHeight="1" x14ac:dyDescent="0.25">
      <c r="A19" s="23">
        <v>1999</v>
      </c>
      <c r="B19" s="25">
        <v>654158315</v>
      </c>
      <c r="C19" s="28" t="s">
        <v>34</v>
      </c>
      <c r="D19" s="31" t="s">
        <v>59</v>
      </c>
    </row>
    <row r="20" spans="1:4" ht="18" customHeight="1" x14ac:dyDescent="0.25">
      <c r="A20" s="23">
        <v>2000</v>
      </c>
      <c r="B20" s="25">
        <v>8555095412</v>
      </c>
      <c r="C20" s="28" t="s">
        <v>36</v>
      </c>
      <c r="D20" s="31" t="s">
        <v>59</v>
      </c>
    </row>
    <row r="21" spans="1:4" ht="18" customHeight="1" x14ac:dyDescent="0.25">
      <c r="A21" s="23">
        <v>2001</v>
      </c>
      <c r="B21" s="25">
        <v>23846945541</v>
      </c>
      <c r="C21" s="28" t="s">
        <v>37</v>
      </c>
      <c r="D21" s="31" t="s">
        <v>59</v>
      </c>
    </row>
    <row r="22" spans="1:4" ht="18" customHeight="1" x14ac:dyDescent="0.25">
      <c r="A22" s="23">
        <v>2001</v>
      </c>
      <c r="B22" s="25">
        <v>25620289257</v>
      </c>
      <c r="C22" s="28" t="s">
        <v>38</v>
      </c>
      <c r="D22" s="31" t="s">
        <v>59</v>
      </c>
    </row>
    <row r="23" spans="1:4" ht="18" customHeight="1" x14ac:dyDescent="0.25">
      <c r="A23" s="23">
        <v>2001</v>
      </c>
      <c r="B23" s="25">
        <v>6405148833</v>
      </c>
      <c r="C23" s="28" t="s">
        <v>39</v>
      </c>
      <c r="D23" s="31" t="s">
        <v>59</v>
      </c>
    </row>
    <row r="24" spans="1:4" x14ac:dyDescent="0.25">
      <c r="A24" s="23">
        <v>2002</v>
      </c>
      <c r="B24" s="25">
        <v>32946120727</v>
      </c>
      <c r="C24" s="23" t="s">
        <v>42</v>
      </c>
      <c r="D24" s="31" t="s">
        <v>59</v>
      </c>
    </row>
  </sheetData>
  <mergeCells count="2">
    <mergeCell ref="A6:A7"/>
    <mergeCell ref="C6:C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34" workbookViewId="0">
      <selection activeCell="G49" sqref="G49"/>
    </sheetView>
  </sheetViews>
  <sheetFormatPr defaultColWidth="8.85546875" defaultRowHeight="15" x14ac:dyDescent="0.25"/>
  <cols>
    <col min="4" max="4" width="27.42578125" customWidth="1"/>
    <col min="9" max="12" width="10.7109375" customWidth="1"/>
  </cols>
  <sheetData>
    <row r="1" spans="1:12" ht="20.100000000000001" customHeight="1" x14ac:dyDescent="0.25">
      <c r="I1" s="2" t="s">
        <v>45</v>
      </c>
      <c r="J1" s="3">
        <v>1960</v>
      </c>
      <c r="K1" s="4" t="s">
        <v>45</v>
      </c>
      <c r="L1" s="4">
        <v>1960</v>
      </c>
    </row>
    <row r="2" spans="1:12" ht="20.100000000000001" customHeight="1" x14ac:dyDescent="0.25">
      <c r="I2" s="5" t="s">
        <v>46</v>
      </c>
      <c r="J2" s="6">
        <f>G13+((G15-G13)/(F15-F13))*(1960-F13)</f>
        <v>346.5</v>
      </c>
      <c r="K2" s="2" t="s">
        <v>47</v>
      </c>
      <c r="L2" s="6">
        <f>H14+((H15-H14)/(F15-F14))*(1960-F14)</f>
        <v>6536.9912459999996</v>
      </c>
    </row>
    <row r="3" spans="1:12" ht="30.75" customHeight="1" x14ac:dyDescent="0.25">
      <c r="I3" s="7" t="s">
        <v>48</v>
      </c>
      <c r="J3" s="8">
        <v>50</v>
      </c>
      <c r="K3" s="7" t="s">
        <v>48</v>
      </c>
      <c r="L3" s="9">
        <v>50</v>
      </c>
    </row>
    <row r="4" spans="1:12" ht="46.5" customHeight="1" x14ac:dyDescent="0.25">
      <c r="F4" s="57" t="s">
        <v>49</v>
      </c>
      <c r="G4" s="58"/>
      <c r="H4" s="58"/>
      <c r="I4" s="10" t="s">
        <v>50</v>
      </c>
      <c r="J4" s="8">
        <v>3</v>
      </c>
      <c r="K4" s="11" t="s">
        <v>50</v>
      </c>
      <c r="L4" s="9">
        <v>4</v>
      </c>
    </row>
    <row r="5" spans="1:12" ht="33.75" customHeight="1" x14ac:dyDescent="0.25">
      <c r="F5" s="12"/>
      <c r="G5" s="13"/>
      <c r="H5" s="13"/>
      <c r="I5" s="5" t="s">
        <v>51</v>
      </c>
      <c r="J5" s="8">
        <f>J3*(J4-1)</f>
        <v>100</v>
      </c>
      <c r="K5" s="14" t="s">
        <v>51</v>
      </c>
      <c r="L5" s="9">
        <f>L3*(L4-1)</f>
        <v>150</v>
      </c>
    </row>
    <row r="6" spans="1:12" ht="47.25" customHeight="1" x14ac:dyDescent="0.25">
      <c r="A6" s="54" t="s">
        <v>0</v>
      </c>
      <c r="B6" s="1" t="s">
        <v>1</v>
      </c>
      <c r="C6" s="1" t="s">
        <v>2</v>
      </c>
      <c r="D6" s="55" t="s">
        <v>3</v>
      </c>
      <c r="E6" s="32"/>
      <c r="F6" s="56" t="s">
        <v>52</v>
      </c>
      <c r="G6" s="56"/>
      <c r="H6" s="56"/>
      <c r="I6" s="56" t="s">
        <v>52</v>
      </c>
      <c r="J6" s="56"/>
      <c r="K6" s="56"/>
      <c r="L6" s="56"/>
    </row>
    <row r="7" spans="1:12" ht="24.75" customHeight="1" x14ac:dyDescent="0.25">
      <c r="A7" s="54"/>
      <c r="B7" s="1" t="s">
        <v>4</v>
      </c>
      <c r="C7" s="1" t="s">
        <v>5</v>
      </c>
      <c r="D7" s="55"/>
      <c r="E7" s="33"/>
      <c r="F7" s="15" t="s">
        <v>0</v>
      </c>
      <c r="G7" s="15" t="s">
        <v>53</v>
      </c>
      <c r="H7" s="15" t="s">
        <v>54</v>
      </c>
      <c r="I7" s="15" t="s">
        <v>0</v>
      </c>
      <c r="J7" s="15" t="s">
        <v>53</v>
      </c>
      <c r="K7" s="15" t="s">
        <v>0</v>
      </c>
      <c r="L7" s="15" t="s">
        <v>54</v>
      </c>
    </row>
    <row r="8" spans="1:12" ht="18" customHeight="1" x14ac:dyDescent="0.25">
      <c r="A8" s="20">
        <v>1858</v>
      </c>
      <c r="B8" s="21">
        <v>5.5555600000000001E-5</v>
      </c>
      <c r="C8" s="20">
        <v>4.6807800000000003E-4</v>
      </c>
      <c r="D8" s="20" t="s">
        <v>6</v>
      </c>
      <c r="E8" s="29" t="s">
        <v>56</v>
      </c>
      <c r="F8" s="16">
        <f>A8</f>
        <v>1858</v>
      </c>
      <c r="G8" s="17">
        <f>B8</f>
        <v>5.5555600000000001E-5</v>
      </c>
      <c r="H8" s="17">
        <f>C8</f>
        <v>4.6807800000000003E-4</v>
      </c>
      <c r="I8" s="18">
        <f>F8+$J$5</f>
        <v>1958</v>
      </c>
      <c r="J8" s="17">
        <f>G8/$J$2</f>
        <v>1.6033362193362194E-7</v>
      </c>
      <c r="K8" s="16">
        <f>F8+$L$5</f>
        <v>2008</v>
      </c>
      <c r="L8" s="17">
        <f>H8/$L$2</f>
        <v>7.1604501579594141E-8</v>
      </c>
    </row>
    <row r="9" spans="1:12" ht="18" customHeight="1" x14ac:dyDescent="0.25">
      <c r="A9" s="20">
        <v>1866</v>
      </c>
      <c r="B9" s="20">
        <v>1E-3</v>
      </c>
      <c r="C9" s="20">
        <v>8.5358980000000001E-3</v>
      </c>
      <c r="D9" s="20" t="s">
        <v>7</v>
      </c>
      <c r="E9" s="29" t="s">
        <v>56</v>
      </c>
      <c r="F9" s="16">
        <f t="shared" ref="F9:F48" si="0">A9</f>
        <v>1866</v>
      </c>
      <c r="G9" s="17">
        <f t="shared" ref="G9:G46" si="1">B9</f>
        <v>1E-3</v>
      </c>
      <c r="H9" s="17">
        <f t="shared" ref="H9:H46" si="2">C9</f>
        <v>8.5358980000000001E-3</v>
      </c>
      <c r="I9" s="18">
        <f t="shared" ref="I9:I48" si="3">F9+$J$5</f>
        <v>1966</v>
      </c>
      <c r="J9" s="17">
        <f t="shared" ref="J9:J46" si="4">G9/$J$2</f>
        <v>2.8860028860028859E-6</v>
      </c>
      <c r="K9" s="16">
        <f t="shared" ref="K9:K48" si="5">F9+$L$5</f>
        <v>2016</v>
      </c>
      <c r="L9" s="17">
        <f t="shared" ref="L9:L46" si="6">H9/$L$2</f>
        <v>1.3057839117075667E-6</v>
      </c>
    </row>
    <row r="10" spans="1:12" ht="18" customHeight="1" x14ac:dyDescent="0.25">
      <c r="A10" s="20">
        <v>1874</v>
      </c>
      <c r="B10" s="20">
        <v>8.7999999999999995E-2</v>
      </c>
      <c r="C10" s="20" t="s">
        <v>8</v>
      </c>
      <c r="D10" s="20" t="s">
        <v>9</v>
      </c>
      <c r="E10" s="29" t="s">
        <v>56</v>
      </c>
      <c r="F10" s="16">
        <f t="shared" si="0"/>
        <v>1874</v>
      </c>
      <c r="G10" s="17">
        <f t="shared" si="1"/>
        <v>8.7999999999999995E-2</v>
      </c>
      <c r="H10" s="17"/>
      <c r="I10" s="18">
        <f t="shared" si="3"/>
        <v>1974</v>
      </c>
      <c r="J10" s="17">
        <f t="shared" si="4"/>
        <v>2.5396825396825396E-4</v>
      </c>
      <c r="K10" s="16">
        <f t="shared" si="5"/>
        <v>2024</v>
      </c>
      <c r="L10" s="17"/>
    </row>
    <row r="11" spans="1:12" ht="18" customHeight="1" x14ac:dyDescent="0.25">
      <c r="A11" s="20">
        <v>1880</v>
      </c>
      <c r="B11" s="20">
        <v>0.32500000000000001</v>
      </c>
      <c r="C11" s="20">
        <v>39.497135419999999</v>
      </c>
      <c r="D11" s="20" t="s">
        <v>10</v>
      </c>
      <c r="E11" s="29" t="s">
        <v>56</v>
      </c>
      <c r="F11" s="16">
        <f t="shared" si="0"/>
        <v>1880</v>
      </c>
      <c r="G11" s="17">
        <f t="shared" si="1"/>
        <v>0.32500000000000001</v>
      </c>
      <c r="H11" s="17">
        <f t="shared" si="2"/>
        <v>39.497135419999999</v>
      </c>
      <c r="I11" s="18">
        <f t="shared" si="3"/>
        <v>1980</v>
      </c>
      <c r="J11" s="17">
        <f t="shared" si="4"/>
        <v>9.3795093795093795E-4</v>
      </c>
      <c r="K11" s="16">
        <f t="shared" si="5"/>
        <v>2030</v>
      </c>
      <c r="L11" s="17">
        <f t="shared" si="6"/>
        <v>6.0420970341926632E-3</v>
      </c>
    </row>
    <row r="12" spans="1:12" ht="18" customHeight="1" x14ac:dyDescent="0.25">
      <c r="A12" s="20">
        <v>1928</v>
      </c>
      <c r="B12" s="20">
        <v>0.373</v>
      </c>
      <c r="C12" s="20" t="s">
        <v>8</v>
      </c>
      <c r="D12" s="20" t="s">
        <v>11</v>
      </c>
      <c r="E12" s="29" t="s">
        <v>56</v>
      </c>
      <c r="F12" s="16">
        <f t="shared" si="0"/>
        <v>1928</v>
      </c>
      <c r="G12" s="17">
        <f t="shared" si="1"/>
        <v>0.373</v>
      </c>
      <c r="H12" s="17"/>
      <c r="I12" s="18">
        <f t="shared" si="3"/>
        <v>2028</v>
      </c>
      <c r="J12" s="17">
        <f t="shared" si="4"/>
        <v>1.0764790764790765E-3</v>
      </c>
      <c r="K12" s="16">
        <f t="shared" si="5"/>
        <v>2078</v>
      </c>
      <c r="L12" s="17"/>
    </row>
    <row r="13" spans="1:12" ht="18" customHeight="1" x14ac:dyDescent="0.25">
      <c r="A13" s="22">
        <v>1951</v>
      </c>
      <c r="B13" s="22">
        <v>144</v>
      </c>
      <c r="C13" s="22">
        <v>2270.6178239999999</v>
      </c>
      <c r="D13" s="22" t="s">
        <v>12</v>
      </c>
      <c r="E13" s="30" t="s">
        <v>58</v>
      </c>
      <c r="F13" s="16">
        <f t="shared" si="0"/>
        <v>1951</v>
      </c>
      <c r="G13" s="17">
        <f t="shared" si="1"/>
        <v>144</v>
      </c>
      <c r="H13" s="17">
        <f t="shared" si="2"/>
        <v>2270.6178239999999</v>
      </c>
      <c r="I13" s="18">
        <f t="shared" si="3"/>
        <v>2051</v>
      </c>
      <c r="J13" s="17">
        <f t="shared" si="4"/>
        <v>0.41558441558441561</v>
      </c>
      <c r="K13" s="16">
        <f t="shared" si="5"/>
        <v>2101</v>
      </c>
      <c r="L13" s="17">
        <f t="shared" si="6"/>
        <v>0.3473490690980191</v>
      </c>
    </row>
    <row r="14" spans="1:12" ht="18" customHeight="1" x14ac:dyDescent="0.25">
      <c r="A14" s="22">
        <v>1959</v>
      </c>
      <c r="B14" s="22">
        <v>144</v>
      </c>
      <c r="C14" s="22">
        <v>5193.400858</v>
      </c>
      <c r="D14" s="22" t="s">
        <v>13</v>
      </c>
      <c r="E14" s="30" t="s">
        <v>58</v>
      </c>
      <c r="F14" s="16">
        <f t="shared" si="0"/>
        <v>1959</v>
      </c>
      <c r="G14" s="17"/>
      <c r="H14" s="17">
        <f t="shared" si="2"/>
        <v>5193.400858</v>
      </c>
      <c r="I14" s="18">
        <f t="shared" si="3"/>
        <v>2059</v>
      </c>
      <c r="J14" s="17"/>
      <c r="K14" s="16">
        <f t="shared" si="5"/>
        <v>2109</v>
      </c>
      <c r="L14" s="17">
        <f t="shared" si="6"/>
        <v>0.79446348672684153</v>
      </c>
    </row>
    <row r="15" spans="1:12" ht="18" customHeight="1" x14ac:dyDescent="0.25">
      <c r="A15" s="22">
        <v>1963</v>
      </c>
      <c r="B15" s="22">
        <v>414</v>
      </c>
      <c r="C15" s="22">
        <v>10567.762409999999</v>
      </c>
      <c r="D15" s="22" t="s">
        <v>14</v>
      </c>
      <c r="E15" s="30" t="s">
        <v>58</v>
      </c>
      <c r="F15" s="16">
        <f t="shared" si="0"/>
        <v>1963</v>
      </c>
      <c r="G15" s="17">
        <f t="shared" si="1"/>
        <v>414</v>
      </c>
      <c r="H15" s="17">
        <f t="shared" si="2"/>
        <v>10567.762409999999</v>
      </c>
      <c r="I15" s="18">
        <f t="shared" si="3"/>
        <v>2063</v>
      </c>
      <c r="J15" s="17">
        <f t="shared" si="4"/>
        <v>1.1948051948051948</v>
      </c>
      <c r="K15" s="16">
        <f t="shared" si="5"/>
        <v>2113</v>
      </c>
      <c r="L15" s="17">
        <f t="shared" si="6"/>
        <v>1.6166095398194755</v>
      </c>
    </row>
    <row r="16" spans="1:12" ht="18" customHeight="1" x14ac:dyDescent="0.25">
      <c r="A16" s="22">
        <v>1965</v>
      </c>
      <c r="B16" s="22">
        <v>384</v>
      </c>
      <c r="C16" s="22">
        <v>10570.62614</v>
      </c>
      <c r="D16" s="22" t="s">
        <v>15</v>
      </c>
      <c r="E16" s="30" t="s">
        <v>58</v>
      </c>
      <c r="F16" s="16">
        <f t="shared" si="0"/>
        <v>1965</v>
      </c>
      <c r="G16" s="17"/>
      <c r="H16" s="17"/>
      <c r="I16" s="18">
        <f t="shared" si="3"/>
        <v>2065</v>
      </c>
      <c r="J16" s="17"/>
      <c r="K16" s="16">
        <f t="shared" si="5"/>
        <v>2115</v>
      </c>
      <c r="L16" s="17"/>
    </row>
    <row r="17" spans="1:12" ht="18" customHeight="1" x14ac:dyDescent="0.25">
      <c r="A17" s="34">
        <v>1965</v>
      </c>
      <c r="B17" s="34">
        <v>1.2</v>
      </c>
      <c r="C17" s="34" t="s">
        <v>8</v>
      </c>
      <c r="D17" s="34" t="s">
        <v>16</v>
      </c>
      <c r="E17" s="38"/>
      <c r="F17" s="16">
        <f t="shared" si="0"/>
        <v>1965</v>
      </c>
      <c r="G17" s="17"/>
      <c r="H17" s="17"/>
      <c r="I17" s="18">
        <f t="shared" si="3"/>
        <v>2065</v>
      </c>
      <c r="J17" s="17"/>
      <c r="K17" s="16">
        <f t="shared" si="5"/>
        <v>2115</v>
      </c>
      <c r="L17" s="17"/>
    </row>
    <row r="18" spans="1:12" ht="18" customHeight="1" x14ac:dyDescent="0.25">
      <c r="A18" s="34">
        <v>1969</v>
      </c>
      <c r="B18" s="34">
        <v>50</v>
      </c>
      <c r="C18" s="34" t="s">
        <v>8</v>
      </c>
      <c r="D18" s="34" t="s">
        <v>17</v>
      </c>
      <c r="E18" s="38"/>
      <c r="F18" s="16">
        <f t="shared" si="0"/>
        <v>1969</v>
      </c>
      <c r="G18" s="17"/>
      <c r="H18" s="17"/>
      <c r="I18" s="18">
        <f t="shared" si="3"/>
        <v>2069</v>
      </c>
      <c r="J18" s="17"/>
      <c r="K18" s="16">
        <f t="shared" si="5"/>
        <v>2119</v>
      </c>
      <c r="L18" s="17"/>
    </row>
    <row r="19" spans="1:12" ht="18" customHeight="1" x14ac:dyDescent="0.25">
      <c r="A19" s="22">
        <v>1970</v>
      </c>
      <c r="B19" s="22">
        <v>2160</v>
      </c>
      <c r="C19" s="22">
        <v>49910.241159999998</v>
      </c>
      <c r="D19" s="22" t="s">
        <v>18</v>
      </c>
      <c r="E19" s="30" t="s">
        <v>58</v>
      </c>
      <c r="F19" s="16">
        <f t="shared" si="0"/>
        <v>1970</v>
      </c>
      <c r="G19" s="17">
        <f t="shared" si="1"/>
        <v>2160</v>
      </c>
      <c r="H19" s="17">
        <f t="shared" si="2"/>
        <v>49910.241159999998</v>
      </c>
      <c r="I19" s="18">
        <f t="shared" si="3"/>
        <v>2070</v>
      </c>
      <c r="J19" s="17">
        <f t="shared" si="4"/>
        <v>6.2337662337662341</v>
      </c>
      <c r="K19" s="16">
        <f t="shared" si="5"/>
        <v>2120</v>
      </c>
      <c r="L19" s="17">
        <f t="shared" si="6"/>
        <v>7.6350478808641808</v>
      </c>
    </row>
    <row r="20" spans="1:12" ht="18" customHeight="1" x14ac:dyDescent="0.25">
      <c r="A20" s="34">
        <v>1975</v>
      </c>
      <c r="B20" s="34">
        <v>64</v>
      </c>
      <c r="C20" s="34" t="s">
        <v>8</v>
      </c>
      <c r="D20" s="34" t="s">
        <v>17</v>
      </c>
      <c r="E20" s="38"/>
      <c r="F20" s="16">
        <f t="shared" si="0"/>
        <v>1975</v>
      </c>
      <c r="G20" s="17"/>
      <c r="H20" s="17"/>
      <c r="I20" s="18">
        <f t="shared" si="3"/>
        <v>2075</v>
      </c>
      <c r="J20" s="17"/>
      <c r="K20" s="16">
        <f t="shared" si="5"/>
        <v>2125</v>
      </c>
      <c r="L20" s="17"/>
    </row>
    <row r="21" spans="1:12" ht="18" customHeight="1" x14ac:dyDescent="0.25">
      <c r="A21" s="22">
        <v>1976</v>
      </c>
      <c r="B21" s="22">
        <v>12000</v>
      </c>
      <c r="C21" s="22">
        <v>149645.3688</v>
      </c>
      <c r="D21" s="22" t="s">
        <v>19</v>
      </c>
      <c r="E21" s="30" t="s">
        <v>58</v>
      </c>
      <c r="F21" s="16">
        <f t="shared" si="0"/>
        <v>1976</v>
      </c>
      <c r="G21" s="17">
        <f t="shared" si="1"/>
        <v>12000</v>
      </c>
      <c r="H21" s="17">
        <f t="shared" si="2"/>
        <v>149645.3688</v>
      </c>
      <c r="I21" s="18">
        <f t="shared" si="3"/>
        <v>2076</v>
      </c>
      <c r="J21" s="17">
        <f t="shared" si="4"/>
        <v>34.632034632034632</v>
      </c>
      <c r="K21" s="16">
        <f t="shared" si="5"/>
        <v>2126</v>
      </c>
      <c r="L21" s="17">
        <f t="shared" si="6"/>
        <v>22.892086461270445</v>
      </c>
    </row>
    <row r="22" spans="1:12" ht="18" customHeight="1" x14ac:dyDescent="0.25">
      <c r="A22" s="22">
        <v>1983</v>
      </c>
      <c r="B22" s="22">
        <v>300000</v>
      </c>
      <c r="C22" s="22">
        <v>6062432.6749999998</v>
      </c>
      <c r="D22" s="22" t="s">
        <v>20</v>
      </c>
      <c r="E22" s="30" t="s">
        <v>58</v>
      </c>
      <c r="F22" s="16">
        <f t="shared" si="0"/>
        <v>1983</v>
      </c>
      <c r="G22" s="17">
        <f t="shared" si="1"/>
        <v>300000</v>
      </c>
      <c r="H22" s="17">
        <f t="shared" si="2"/>
        <v>6062432.6749999998</v>
      </c>
      <c r="I22" s="18">
        <f t="shared" si="3"/>
        <v>2083</v>
      </c>
      <c r="J22" s="17">
        <f t="shared" si="4"/>
        <v>865.80086580086584</v>
      </c>
      <c r="K22" s="16">
        <f t="shared" si="5"/>
        <v>2133</v>
      </c>
      <c r="L22" s="17">
        <f t="shared" si="6"/>
        <v>927.40412934002575</v>
      </c>
    </row>
    <row r="23" spans="1:12" ht="18" customHeight="1" x14ac:dyDescent="0.25">
      <c r="A23" s="34">
        <v>1986</v>
      </c>
      <c r="B23" s="34">
        <v>56</v>
      </c>
      <c r="C23" s="34" t="s">
        <v>8</v>
      </c>
      <c r="D23" s="34" t="s">
        <v>17</v>
      </c>
      <c r="E23" s="38"/>
      <c r="F23" s="16">
        <f t="shared" si="0"/>
        <v>1986</v>
      </c>
      <c r="G23" s="17"/>
      <c r="H23" s="17"/>
      <c r="I23" s="18">
        <f t="shared" si="3"/>
        <v>2086</v>
      </c>
      <c r="J23" s="17"/>
      <c r="K23" s="16">
        <f t="shared" si="5"/>
        <v>2136</v>
      </c>
      <c r="L23" s="17"/>
    </row>
    <row r="24" spans="1:12" ht="18" customHeight="1" x14ac:dyDescent="0.25">
      <c r="A24" s="34">
        <v>1988</v>
      </c>
      <c r="B24" s="34">
        <v>1540</v>
      </c>
      <c r="C24" s="34" t="s">
        <v>8</v>
      </c>
      <c r="D24" s="34" t="s">
        <v>21</v>
      </c>
      <c r="E24" s="38"/>
      <c r="F24" s="16">
        <f t="shared" si="0"/>
        <v>1988</v>
      </c>
      <c r="G24" s="17"/>
      <c r="H24" s="17"/>
      <c r="I24" s="18">
        <f t="shared" si="3"/>
        <v>2088</v>
      </c>
      <c r="J24" s="17"/>
      <c r="K24" s="16">
        <f t="shared" si="5"/>
        <v>2138</v>
      </c>
      <c r="L24" s="17"/>
    </row>
    <row r="25" spans="1:12" ht="18" customHeight="1" x14ac:dyDescent="0.25">
      <c r="A25" s="23">
        <v>1988</v>
      </c>
      <c r="B25" s="23">
        <v>560000</v>
      </c>
      <c r="C25" s="23">
        <v>7284500.2019999996</v>
      </c>
      <c r="D25" s="23" t="s">
        <v>22</v>
      </c>
      <c r="E25" s="31" t="s">
        <v>59</v>
      </c>
      <c r="F25" s="16">
        <f t="shared" si="0"/>
        <v>1988</v>
      </c>
      <c r="G25" s="17">
        <f t="shared" si="1"/>
        <v>560000</v>
      </c>
      <c r="H25" s="17">
        <f t="shared" si="2"/>
        <v>7284500.2019999996</v>
      </c>
      <c r="I25" s="18">
        <f t="shared" si="3"/>
        <v>2088</v>
      </c>
      <c r="J25" s="17">
        <f t="shared" si="4"/>
        <v>1616.1616161616162</v>
      </c>
      <c r="K25" s="16">
        <f t="shared" si="5"/>
        <v>2138</v>
      </c>
      <c r="L25" s="17">
        <f t="shared" si="6"/>
        <v>1114.3506129761765</v>
      </c>
    </row>
    <row r="26" spans="1:12" ht="18" customHeight="1" x14ac:dyDescent="0.25">
      <c r="A26" s="23">
        <v>1989</v>
      </c>
      <c r="B26" s="23">
        <v>1260000</v>
      </c>
      <c r="C26" s="23">
        <v>19701271.449999999</v>
      </c>
      <c r="D26" s="23" t="s">
        <v>23</v>
      </c>
      <c r="E26" s="31" t="s">
        <v>59</v>
      </c>
      <c r="F26" s="16">
        <f t="shared" si="0"/>
        <v>1989</v>
      </c>
      <c r="G26" s="17">
        <f t="shared" si="1"/>
        <v>1260000</v>
      </c>
      <c r="H26" s="17">
        <f t="shared" si="2"/>
        <v>19701271.449999999</v>
      </c>
      <c r="I26" s="18">
        <f t="shared" si="3"/>
        <v>2089</v>
      </c>
      <c r="J26" s="17">
        <f t="shared" si="4"/>
        <v>3636.3636363636365</v>
      </c>
      <c r="K26" s="16">
        <f t="shared" si="5"/>
        <v>2139</v>
      </c>
      <c r="L26" s="17">
        <f t="shared" si="6"/>
        <v>3013.8133444886062</v>
      </c>
    </row>
    <row r="27" spans="1:12" ht="18" customHeight="1" x14ac:dyDescent="0.25">
      <c r="A27" s="34">
        <v>1992</v>
      </c>
      <c r="B27" s="34">
        <v>45000</v>
      </c>
      <c r="C27" s="34" t="s">
        <v>8</v>
      </c>
      <c r="D27" s="34" t="s">
        <v>24</v>
      </c>
      <c r="E27" s="35" t="s">
        <v>59</v>
      </c>
      <c r="F27" s="16">
        <f t="shared" si="0"/>
        <v>1992</v>
      </c>
      <c r="G27" s="17"/>
      <c r="H27" s="17"/>
      <c r="I27" s="18">
        <f t="shared" si="3"/>
        <v>2092</v>
      </c>
      <c r="J27" s="17"/>
      <c r="K27" s="16">
        <f t="shared" si="5"/>
        <v>2142</v>
      </c>
      <c r="L27" s="17"/>
    </row>
    <row r="28" spans="1:12" ht="18" customHeight="1" x14ac:dyDescent="0.25">
      <c r="A28" s="23">
        <v>1992</v>
      </c>
      <c r="B28" s="23">
        <v>1120000</v>
      </c>
      <c r="C28" s="23">
        <v>18346118.66</v>
      </c>
      <c r="D28" s="23" t="s">
        <v>25</v>
      </c>
      <c r="E28" s="31" t="s">
        <v>59</v>
      </c>
      <c r="F28" s="16">
        <f t="shared" si="0"/>
        <v>1992</v>
      </c>
      <c r="G28" s="17"/>
      <c r="H28" s="17">
        <f t="shared" si="2"/>
        <v>18346118.66</v>
      </c>
      <c r="I28" s="18">
        <f t="shared" si="3"/>
        <v>2092</v>
      </c>
      <c r="J28" s="17"/>
      <c r="K28" s="16">
        <f t="shared" si="5"/>
        <v>2142</v>
      </c>
      <c r="L28" s="17">
        <f t="shared" si="6"/>
        <v>2806.5080661116126</v>
      </c>
    </row>
    <row r="29" spans="1:12" ht="18" customHeight="1" x14ac:dyDescent="0.25">
      <c r="A29" s="23">
        <v>1992</v>
      </c>
      <c r="B29" s="23">
        <v>1120000</v>
      </c>
      <c r="C29" s="23">
        <v>21725475.710000001</v>
      </c>
      <c r="D29" s="23" t="s">
        <v>26</v>
      </c>
      <c r="E29" s="31" t="s">
        <v>59</v>
      </c>
      <c r="F29" s="16">
        <f t="shared" si="0"/>
        <v>1992</v>
      </c>
      <c r="G29" s="17">
        <f t="shared" si="1"/>
        <v>1120000</v>
      </c>
      <c r="H29" s="17">
        <f t="shared" si="2"/>
        <v>21725475.710000001</v>
      </c>
      <c r="I29" s="18">
        <f t="shared" si="3"/>
        <v>2092</v>
      </c>
      <c r="J29" s="17">
        <f t="shared" si="4"/>
        <v>3232.3232323232323</v>
      </c>
      <c r="K29" s="16">
        <f t="shared" si="5"/>
        <v>2142</v>
      </c>
      <c r="L29" s="17">
        <f t="shared" si="6"/>
        <v>3323.4671567433825</v>
      </c>
    </row>
    <row r="30" spans="1:12" ht="18" customHeight="1" x14ac:dyDescent="0.25">
      <c r="A30" s="23">
        <v>1993</v>
      </c>
      <c r="B30" s="23">
        <v>1680000</v>
      </c>
      <c r="C30" s="23">
        <v>34811248.700000003</v>
      </c>
      <c r="D30" s="23" t="s">
        <v>27</v>
      </c>
      <c r="E30" s="31" t="s">
        <v>59</v>
      </c>
      <c r="F30" s="16">
        <f t="shared" si="0"/>
        <v>1993</v>
      </c>
      <c r="G30" s="17">
        <f t="shared" si="1"/>
        <v>1680000</v>
      </c>
      <c r="H30" s="17">
        <f t="shared" si="2"/>
        <v>34811248.700000003</v>
      </c>
      <c r="I30" s="18">
        <f t="shared" si="3"/>
        <v>2093</v>
      </c>
      <c r="J30" s="17">
        <f t="shared" si="4"/>
        <v>4848.484848484848</v>
      </c>
      <c r="K30" s="16">
        <f t="shared" si="5"/>
        <v>2143</v>
      </c>
      <c r="L30" s="17">
        <f t="shared" si="6"/>
        <v>5325.2708149641612</v>
      </c>
    </row>
    <row r="31" spans="1:12" ht="28.5" customHeight="1" x14ac:dyDescent="0.25">
      <c r="A31" s="36">
        <v>1994</v>
      </c>
      <c r="B31" s="37">
        <v>145000</v>
      </c>
      <c r="C31" s="36"/>
      <c r="D31" s="34" t="s">
        <v>55</v>
      </c>
      <c r="E31" s="35" t="s">
        <v>59</v>
      </c>
      <c r="F31" s="16">
        <f t="shared" si="0"/>
        <v>1994</v>
      </c>
      <c r="G31" s="17"/>
      <c r="H31" s="17"/>
      <c r="I31" s="18">
        <f t="shared" si="3"/>
        <v>2094</v>
      </c>
      <c r="J31" s="17"/>
      <c r="K31" s="16">
        <f t="shared" si="5"/>
        <v>2144</v>
      </c>
      <c r="L31" s="17"/>
    </row>
    <row r="32" spans="1:12" ht="18" customHeight="1" x14ac:dyDescent="0.25">
      <c r="A32" s="23">
        <v>1994</v>
      </c>
      <c r="B32" s="23">
        <v>1680000</v>
      </c>
      <c r="C32" s="23">
        <v>49101556.32</v>
      </c>
      <c r="D32" s="23" t="s">
        <v>28</v>
      </c>
      <c r="E32" s="31" t="s">
        <v>59</v>
      </c>
      <c r="F32" s="16">
        <f t="shared" si="0"/>
        <v>1994</v>
      </c>
      <c r="G32" s="17"/>
      <c r="H32" s="17">
        <f t="shared" si="2"/>
        <v>49101556.32</v>
      </c>
      <c r="I32" s="18">
        <f t="shared" si="3"/>
        <v>2094</v>
      </c>
      <c r="J32" s="17"/>
      <c r="K32" s="16">
        <f t="shared" si="5"/>
        <v>2144</v>
      </c>
      <c r="L32" s="17">
        <f t="shared" si="6"/>
        <v>7511.3388518066868</v>
      </c>
    </row>
    <row r="33" spans="1:12" ht="18" customHeight="1" x14ac:dyDescent="0.25">
      <c r="A33" s="23">
        <v>1994</v>
      </c>
      <c r="B33" s="23">
        <v>4976000</v>
      </c>
      <c r="C33" s="23">
        <v>80195977.310000002</v>
      </c>
      <c r="D33" s="23" t="s">
        <v>29</v>
      </c>
      <c r="E33" s="31" t="s">
        <v>59</v>
      </c>
      <c r="F33" s="16">
        <f t="shared" si="0"/>
        <v>1994</v>
      </c>
      <c r="G33" s="17">
        <f t="shared" si="1"/>
        <v>4976000</v>
      </c>
      <c r="H33" s="17">
        <f t="shared" si="2"/>
        <v>80195977.310000002</v>
      </c>
      <c r="I33" s="18">
        <f t="shared" si="3"/>
        <v>2094</v>
      </c>
      <c r="J33" s="17">
        <f t="shared" si="4"/>
        <v>14360.75036075036</v>
      </c>
      <c r="K33" s="16">
        <f t="shared" si="5"/>
        <v>2144</v>
      </c>
      <c r="L33" s="17">
        <f t="shared" si="6"/>
        <v>12268.025807602558</v>
      </c>
    </row>
    <row r="34" spans="1:12" ht="18" customHeight="1" x14ac:dyDescent="0.25">
      <c r="A34" s="23">
        <v>1995</v>
      </c>
      <c r="B34" s="23">
        <v>9953000</v>
      </c>
      <c r="C34" s="23">
        <v>136549664.40000001</v>
      </c>
      <c r="D34" s="23" t="s">
        <v>30</v>
      </c>
      <c r="E34" s="31" t="s">
        <v>59</v>
      </c>
      <c r="F34" s="16">
        <f t="shared" si="0"/>
        <v>1995</v>
      </c>
      <c r="G34" s="17">
        <f t="shared" si="1"/>
        <v>9953000</v>
      </c>
      <c r="H34" s="17">
        <f t="shared" si="2"/>
        <v>136549664.40000001</v>
      </c>
      <c r="I34" s="18">
        <f t="shared" si="3"/>
        <v>2095</v>
      </c>
      <c r="J34" s="17">
        <f t="shared" si="4"/>
        <v>28724.386724386724</v>
      </c>
      <c r="K34" s="16">
        <f t="shared" si="5"/>
        <v>2145</v>
      </c>
      <c r="L34" s="17">
        <f t="shared" si="6"/>
        <v>20888.763539886193</v>
      </c>
    </row>
    <row r="35" spans="1:12" ht="18" customHeight="1" x14ac:dyDescent="0.25">
      <c r="A35" s="23">
        <v>1996</v>
      </c>
      <c r="B35" s="23">
        <v>9953000</v>
      </c>
      <c r="C35" s="23">
        <v>148070658.90000001</v>
      </c>
      <c r="D35" s="23" t="s">
        <v>31</v>
      </c>
      <c r="E35" s="31" t="s">
        <v>59</v>
      </c>
      <c r="F35" s="16">
        <f t="shared" si="0"/>
        <v>1996</v>
      </c>
      <c r="G35" s="17"/>
      <c r="H35" s="17">
        <f t="shared" si="2"/>
        <v>148070658.90000001</v>
      </c>
      <c r="I35" s="18">
        <f t="shared" si="3"/>
        <v>2096</v>
      </c>
      <c r="J35" s="17"/>
      <c r="K35" s="16">
        <f t="shared" si="5"/>
        <v>2146</v>
      </c>
      <c r="L35" s="17">
        <f t="shared" si="6"/>
        <v>22651.194307565394</v>
      </c>
    </row>
    <row r="36" spans="1:12" ht="18" customHeight="1" x14ac:dyDescent="0.25">
      <c r="A36" s="23">
        <v>1998</v>
      </c>
      <c r="B36" s="23">
        <v>139340000</v>
      </c>
      <c r="C36" s="23">
        <v>1971340798</v>
      </c>
      <c r="D36" s="23" t="s">
        <v>32</v>
      </c>
      <c r="E36" s="31" t="s">
        <v>59</v>
      </c>
      <c r="F36" s="16">
        <f t="shared" si="0"/>
        <v>1998</v>
      </c>
      <c r="G36" s="17">
        <f t="shared" si="1"/>
        <v>139340000</v>
      </c>
      <c r="H36" s="17">
        <f t="shared" si="2"/>
        <v>1971340798</v>
      </c>
      <c r="I36" s="18">
        <f t="shared" si="3"/>
        <v>2098</v>
      </c>
      <c r="J36" s="17">
        <f t="shared" si="4"/>
        <v>402135.64213564212</v>
      </c>
      <c r="K36" s="16">
        <f t="shared" si="5"/>
        <v>2148</v>
      </c>
      <c r="L36" s="17">
        <f t="shared" si="6"/>
        <v>301566.99371538369</v>
      </c>
    </row>
    <row r="37" spans="1:12" ht="18" customHeight="1" x14ac:dyDescent="0.25">
      <c r="A37" s="23">
        <v>1998</v>
      </c>
      <c r="B37" s="23">
        <v>59718000</v>
      </c>
      <c r="C37" s="23">
        <v>1163138165</v>
      </c>
      <c r="D37" s="23" t="s">
        <v>33</v>
      </c>
      <c r="E37" s="31" t="s">
        <v>59</v>
      </c>
      <c r="F37" s="16">
        <f t="shared" si="0"/>
        <v>1998</v>
      </c>
      <c r="G37" s="17"/>
      <c r="H37" s="17"/>
      <c r="I37" s="18">
        <f t="shared" si="3"/>
        <v>2098</v>
      </c>
      <c r="J37" s="17"/>
      <c r="K37" s="16">
        <f t="shared" si="5"/>
        <v>2148</v>
      </c>
      <c r="L37" s="17"/>
    </row>
    <row r="38" spans="1:12" ht="18" customHeight="1" x14ac:dyDescent="0.25">
      <c r="A38" s="23">
        <v>1999</v>
      </c>
      <c r="B38" s="23">
        <v>19908000</v>
      </c>
      <c r="C38" s="23">
        <v>654158315</v>
      </c>
      <c r="D38" s="23" t="s">
        <v>34</v>
      </c>
      <c r="E38" s="31" t="s">
        <v>59</v>
      </c>
      <c r="F38" s="16">
        <f t="shared" si="0"/>
        <v>1999</v>
      </c>
      <c r="G38" s="17"/>
      <c r="H38" s="17"/>
      <c r="I38" s="18">
        <f t="shared" si="3"/>
        <v>2099</v>
      </c>
      <c r="J38" s="17"/>
      <c r="K38" s="16">
        <f t="shared" si="5"/>
        <v>2149</v>
      </c>
      <c r="L38" s="17"/>
    </row>
    <row r="39" spans="1:12" ht="18" customHeight="1" x14ac:dyDescent="0.25">
      <c r="A39" s="34">
        <v>2000</v>
      </c>
      <c r="B39" s="34">
        <v>155000</v>
      </c>
      <c r="C39" s="34" t="s">
        <v>8</v>
      </c>
      <c r="D39" s="34" t="s">
        <v>35</v>
      </c>
      <c r="E39" s="35" t="s">
        <v>59</v>
      </c>
      <c r="F39" s="16">
        <f t="shared" si="0"/>
        <v>2000</v>
      </c>
      <c r="G39" s="17"/>
      <c r="H39" s="17"/>
      <c r="I39" s="18">
        <f t="shared" si="3"/>
        <v>2100</v>
      </c>
      <c r="J39" s="17"/>
      <c r="K39" s="16">
        <f t="shared" si="5"/>
        <v>2150</v>
      </c>
      <c r="L39" s="17"/>
    </row>
    <row r="40" spans="1:12" ht="18" customHeight="1" x14ac:dyDescent="0.25">
      <c r="A40" s="31">
        <v>2000</v>
      </c>
      <c r="B40" s="31">
        <v>1273984000</v>
      </c>
      <c r="C40" s="31">
        <v>8555095412</v>
      </c>
      <c r="D40" s="31" t="s">
        <v>36</v>
      </c>
      <c r="E40" s="31" t="s">
        <v>59</v>
      </c>
      <c r="F40" s="16">
        <f t="shared" si="0"/>
        <v>2000</v>
      </c>
      <c r="G40" s="17">
        <f t="shared" si="1"/>
        <v>1273984000</v>
      </c>
      <c r="H40" s="17">
        <f t="shared" si="2"/>
        <v>8555095412</v>
      </c>
      <c r="I40" s="18">
        <f t="shared" si="3"/>
        <v>2100</v>
      </c>
      <c r="J40" s="17">
        <f t="shared" si="4"/>
        <v>3676721.5007215007</v>
      </c>
      <c r="K40" s="16">
        <f t="shared" si="5"/>
        <v>2150</v>
      </c>
      <c r="L40" s="17">
        <f t="shared" si="6"/>
        <v>1308720.6468625583</v>
      </c>
    </row>
    <row r="41" spans="1:12" ht="18" customHeight="1" x14ac:dyDescent="0.25">
      <c r="A41" s="31">
        <v>2001</v>
      </c>
      <c r="B41" s="31">
        <v>1910976000</v>
      </c>
      <c r="C41" s="31">
        <v>23846945541</v>
      </c>
      <c r="D41" s="31" t="s">
        <v>37</v>
      </c>
      <c r="E41" s="31" t="s">
        <v>59</v>
      </c>
      <c r="F41" s="16">
        <f t="shared" si="0"/>
        <v>2001</v>
      </c>
      <c r="G41" s="17">
        <f t="shared" si="1"/>
        <v>1910976000</v>
      </c>
      <c r="H41" s="17">
        <f t="shared" si="2"/>
        <v>23846945541</v>
      </c>
      <c r="I41" s="18">
        <f t="shared" si="3"/>
        <v>2101</v>
      </c>
      <c r="J41" s="17">
        <f t="shared" si="4"/>
        <v>5515082.2510822508</v>
      </c>
      <c r="K41" s="16">
        <f t="shared" si="5"/>
        <v>2151</v>
      </c>
      <c r="L41" s="17">
        <f t="shared" si="6"/>
        <v>3648000.2257295363</v>
      </c>
    </row>
    <row r="42" spans="1:12" ht="18" customHeight="1" x14ac:dyDescent="0.25">
      <c r="A42" s="31">
        <v>2001</v>
      </c>
      <c r="B42" s="31">
        <v>2388720000</v>
      </c>
      <c r="C42" s="31">
        <v>25620289257</v>
      </c>
      <c r="D42" s="31" t="s">
        <v>38</v>
      </c>
      <c r="E42" s="31" t="s">
        <v>59</v>
      </c>
      <c r="F42" s="16">
        <f t="shared" si="0"/>
        <v>2001</v>
      </c>
      <c r="G42" s="17">
        <f t="shared" si="1"/>
        <v>2388720000</v>
      </c>
      <c r="H42" s="17">
        <f t="shared" si="2"/>
        <v>25620289257</v>
      </c>
      <c r="I42" s="18">
        <f t="shared" si="3"/>
        <v>2101</v>
      </c>
      <c r="J42" s="17">
        <f t="shared" si="4"/>
        <v>6893852.813852814</v>
      </c>
      <c r="K42" s="16">
        <f t="shared" si="5"/>
        <v>2151</v>
      </c>
      <c r="L42" s="17">
        <f t="shared" si="6"/>
        <v>3919278.5018149009</v>
      </c>
    </row>
    <row r="43" spans="1:12" ht="18" customHeight="1" x14ac:dyDescent="0.25">
      <c r="A43" s="31">
        <v>2001</v>
      </c>
      <c r="B43" s="31">
        <v>636928000</v>
      </c>
      <c r="C43" s="31">
        <v>6405148833</v>
      </c>
      <c r="D43" s="31" t="s">
        <v>39</v>
      </c>
      <c r="E43" s="31" t="s">
        <v>59</v>
      </c>
      <c r="F43" s="16">
        <f t="shared" si="0"/>
        <v>2001</v>
      </c>
      <c r="G43" s="17"/>
      <c r="H43" s="17"/>
      <c r="I43" s="18">
        <f t="shared" si="3"/>
        <v>2101</v>
      </c>
      <c r="J43" s="17"/>
      <c r="K43" s="16">
        <f t="shared" si="5"/>
        <v>2151</v>
      </c>
      <c r="L43" s="17"/>
    </row>
    <row r="44" spans="1:12" ht="27" customHeight="1" x14ac:dyDescent="0.25">
      <c r="A44" s="23">
        <v>2001</v>
      </c>
      <c r="B44" s="23">
        <v>2547968000</v>
      </c>
      <c r="C44" s="23">
        <v>27176122256</v>
      </c>
      <c r="D44" s="23" t="s">
        <v>40</v>
      </c>
      <c r="E44" s="31" t="s">
        <v>59</v>
      </c>
      <c r="F44" s="16">
        <f t="shared" si="0"/>
        <v>2001</v>
      </c>
      <c r="G44" s="17">
        <f t="shared" si="1"/>
        <v>2547968000</v>
      </c>
      <c r="H44" s="17">
        <f t="shared" si="2"/>
        <v>27176122256</v>
      </c>
      <c r="I44" s="18">
        <f t="shared" si="3"/>
        <v>2101</v>
      </c>
      <c r="J44" s="17">
        <f t="shared" si="4"/>
        <v>7353443.0014430014</v>
      </c>
      <c r="K44" s="16">
        <f t="shared" si="5"/>
        <v>2151</v>
      </c>
      <c r="L44" s="17">
        <f t="shared" si="6"/>
        <v>4157282.9507197416</v>
      </c>
    </row>
    <row r="45" spans="1:12" ht="18" customHeight="1" x14ac:dyDescent="0.25">
      <c r="A45" s="23">
        <v>2002</v>
      </c>
      <c r="B45" s="23">
        <v>622000</v>
      </c>
      <c r="C45" s="23" t="s">
        <v>8</v>
      </c>
      <c r="D45" s="23" t="s">
        <v>41</v>
      </c>
      <c r="E45" s="31" t="s">
        <v>59</v>
      </c>
      <c r="F45" s="16">
        <f t="shared" si="0"/>
        <v>2002</v>
      </c>
      <c r="G45" s="17"/>
      <c r="H45" s="17"/>
      <c r="I45" s="18">
        <f t="shared" si="3"/>
        <v>2102</v>
      </c>
      <c r="J45" s="17"/>
      <c r="K45" s="16">
        <f t="shared" si="5"/>
        <v>2152</v>
      </c>
      <c r="L45" s="17"/>
    </row>
    <row r="46" spans="1:12" ht="18" customHeight="1" x14ac:dyDescent="0.25">
      <c r="A46" s="23">
        <v>2002</v>
      </c>
      <c r="B46" s="23">
        <v>3184496000</v>
      </c>
      <c r="C46" s="23">
        <v>32946120727</v>
      </c>
      <c r="D46" s="23" t="s">
        <v>42</v>
      </c>
      <c r="E46" s="31" t="s">
        <v>59</v>
      </c>
      <c r="F46" s="16">
        <f t="shared" si="0"/>
        <v>2002</v>
      </c>
      <c r="G46" s="17">
        <f t="shared" si="1"/>
        <v>3184496000</v>
      </c>
      <c r="H46" s="17">
        <f t="shared" si="2"/>
        <v>32946120727</v>
      </c>
      <c r="I46" s="18">
        <f t="shared" si="3"/>
        <v>2102</v>
      </c>
      <c r="J46" s="17">
        <f t="shared" si="4"/>
        <v>9190464.6464646459</v>
      </c>
      <c r="K46" s="16">
        <f t="shared" si="5"/>
        <v>2152</v>
      </c>
      <c r="L46" s="17">
        <f t="shared" si="6"/>
        <v>5039951.7893128293</v>
      </c>
    </row>
    <row r="47" spans="1:12" ht="18" customHeight="1" x14ac:dyDescent="0.25">
      <c r="A47" s="34">
        <v>2003</v>
      </c>
      <c r="B47" s="34">
        <v>2500000</v>
      </c>
      <c r="C47" s="34" t="s">
        <v>8</v>
      </c>
      <c r="D47" s="34" t="s">
        <v>43</v>
      </c>
      <c r="E47" s="35" t="s">
        <v>59</v>
      </c>
      <c r="F47" s="16">
        <f t="shared" si="0"/>
        <v>2003</v>
      </c>
      <c r="G47" s="17"/>
      <c r="H47" s="17"/>
      <c r="I47" s="18">
        <f t="shared" si="3"/>
        <v>2103</v>
      </c>
      <c r="J47" s="17"/>
      <c r="K47" s="16">
        <f t="shared" si="5"/>
        <v>2153</v>
      </c>
      <c r="L47" s="17"/>
    </row>
    <row r="48" spans="1:12" ht="18" customHeight="1" x14ac:dyDescent="0.25">
      <c r="A48" s="34">
        <v>2004</v>
      </c>
      <c r="B48" s="34">
        <v>9500000</v>
      </c>
      <c r="C48" s="34" t="s">
        <v>8</v>
      </c>
      <c r="D48" s="34" t="s">
        <v>44</v>
      </c>
      <c r="E48" s="35" t="s">
        <v>59</v>
      </c>
      <c r="F48" s="16">
        <f t="shared" si="0"/>
        <v>2004</v>
      </c>
      <c r="G48" s="17"/>
      <c r="H48" s="17"/>
      <c r="I48" s="18">
        <f t="shared" si="3"/>
        <v>2104</v>
      </c>
      <c r="J48" s="17"/>
      <c r="K48" s="16">
        <f t="shared" si="5"/>
        <v>2154</v>
      </c>
      <c r="L48" s="17"/>
    </row>
  </sheetData>
  <mergeCells count="5">
    <mergeCell ref="I6:L6"/>
    <mergeCell ref="A6:A7"/>
    <mergeCell ref="D6:D7"/>
    <mergeCell ref="F4:H4"/>
    <mergeCell ref="F6:H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all_categories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2011-11-26T00:50:44Z</dcterms:created>
  <dcterms:modified xsi:type="dcterms:W3CDTF">2014-01-06T15:42:11Z</dcterms:modified>
</cp:coreProperties>
</file>