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19185" windowHeight="10275" activeTab="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_data" sheetId="2" r:id="rId7"/>
    <sheet name="MRI_res_mm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4" l="1"/>
  <c r="E10" i="4"/>
  <c r="E12" i="4"/>
  <c r="E13" i="8"/>
  <c r="B10" i="4"/>
  <c r="E12" i="8"/>
  <c r="B11" i="4"/>
  <c r="E11" i="8"/>
  <c r="B9" i="4"/>
  <c r="E10" i="8"/>
  <c r="B8" i="4"/>
  <c r="E9" i="8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E5" i="8"/>
  <c r="H17" i="4"/>
  <c r="H18" i="4"/>
  <c r="H19" i="4"/>
  <c r="H22" i="4"/>
  <c r="H21" i="4"/>
  <c r="H24" i="4"/>
  <c r="H20" i="4"/>
  <c r="H23" i="4"/>
  <c r="H25" i="4"/>
  <c r="H26" i="4"/>
  <c r="E6" i="8"/>
  <c r="E7" i="8"/>
  <c r="G1" i="4"/>
  <c r="E2" i="8"/>
  <c r="E8" i="8"/>
  <c r="G4" i="4"/>
  <c r="H1" i="4"/>
  <c r="E4" i="8"/>
  <c r="B13" i="4"/>
  <c r="E3" i="8"/>
  <c r="E12" i="6"/>
  <c r="E11" i="6"/>
  <c r="E13" i="6"/>
  <c r="D13" i="8"/>
  <c r="B11" i="6"/>
  <c r="D12" i="8"/>
  <c r="B12" i="6"/>
  <c r="D11" i="8"/>
  <c r="B10" i="6"/>
  <c r="D10" i="8"/>
  <c r="B9" i="6"/>
  <c r="D9" i="8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D5" i="8"/>
  <c r="H17" i="6"/>
  <c r="H18" i="6"/>
  <c r="H19" i="6"/>
  <c r="H22" i="6"/>
  <c r="H21" i="6"/>
  <c r="H24" i="6"/>
  <c r="H20" i="6"/>
  <c r="H23" i="6"/>
  <c r="H25" i="6"/>
  <c r="H26" i="6"/>
  <c r="D6" i="8"/>
  <c r="D7" i="8"/>
  <c r="G1" i="6"/>
  <c r="D2" i="8"/>
  <c r="D8" i="8"/>
  <c r="G4" i="6"/>
  <c r="H1" i="6"/>
  <c r="D4" i="8"/>
  <c r="B14" i="6"/>
  <c r="D3" i="8"/>
  <c r="E15" i="5"/>
  <c r="E14" i="5"/>
  <c r="E16" i="5"/>
  <c r="C13" i="8"/>
  <c r="B14" i="5"/>
  <c r="C12" i="8"/>
  <c r="B15" i="5"/>
  <c r="C11" i="8"/>
  <c r="B13" i="5"/>
  <c r="C10" i="8"/>
  <c r="B12" i="5"/>
  <c r="C9" i="8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C5" i="8"/>
  <c r="H17" i="5"/>
  <c r="H18" i="5"/>
  <c r="H19" i="5"/>
  <c r="H22" i="5"/>
  <c r="H21" i="5"/>
  <c r="H24" i="5"/>
  <c r="H20" i="5"/>
  <c r="H23" i="5"/>
  <c r="H25" i="5"/>
  <c r="H26" i="5"/>
  <c r="C6" i="8"/>
  <c r="C7" i="8"/>
  <c r="G1" i="5"/>
  <c r="C2" i="8"/>
  <c r="C8" i="8"/>
  <c r="G4" i="5"/>
  <c r="H1" i="5"/>
  <c r="C4" i="8"/>
  <c r="B17" i="5"/>
  <c r="C3" i="8"/>
  <c r="E16" i="7"/>
  <c r="E15" i="7"/>
  <c r="E17" i="7"/>
  <c r="B13" i="8"/>
  <c r="B15" i="7"/>
  <c r="B12" i="8"/>
  <c r="B16" i="7"/>
  <c r="B11" i="8"/>
  <c r="B14" i="7"/>
  <c r="B10" i="8"/>
  <c r="B13" i="7"/>
  <c r="B9" i="8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B5" i="8"/>
  <c r="H17" i="7"/>
  <c r="H18" i="7"/>
  <c r="H19" i="7"/>
  <c r="H22" i="7"/>
  <c r="H21" i="7"/>
  <c r="H24" i="7"/>
  <c r="H20" i="7"/>
  <c r="H23" i="7"/>
  <c r="H25" i="7"/>
  <c r="H26" i="7"/>
  <c r="B6" i="8"/>
  <c r="B7" i="8"/>
  <c r="G1" i="7"/>
  <c r="B2" i="8"/>
  <c r="B8" i="8"/>
  <c r="G4" i="7"/>
  <c r="H1" i="7"/>
  <c r="B4" i="8"/>
  <c r="B18" i="7"/>
  <c r="B3" i="8"/>
  <c r="F16" i="7"/>
  <c r="F15" i="7"/>
  <c r="F17" i="7"/>
  <c r="F14" i="7"/>
  <c r="F13" i="7"/>
  <c r="E14" i="7"/>
  <c r="E13" i="7"/>
  <c r="D16" i="7"/>
  <c r="D15" i="7"/>
  <c r="D17" i="7"/>
  <c r="D14" i="7"/>
  <c r="D13" i="7"/>
  <c r="C16" i="7"/>
  <c r="C15" i="7"/>
  <c r="C17" i="7"/>
  <c r="C14" i="7"/>
  <c r="C13" i="7"/>
  <c r="B17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2" i="7" a="1"/>
  <c r="AY4" i="7"/>
  <c r="AZ1" i="7"/>
  <c r="AY2" i="7"/>
  <c r="AY1" i="7"/>
  <c r="AZ2" i="7"/>
  <c r="AY3" i="7"/>
  <c r="AZ3" i="7"/>
  <c r="AZ4" i="7"/>
  <c r="AY5" i="7"/>
  <c r="AZ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2" i="6"/>
  <c r="F11" i="6"/>
  <c r="F13" i="6"/>
  <c r="F10" i="6"/>
  <c r="F9" i="6"/>
  <c r="E10" i="6"/>
  <c r="E9" i="6"/>
  <c r="D12" i="6"/>
  <c r="D11" i="6"/>
  <c r="D13" i="6"/>
  <c r="D10" i="6"/>
  <c r="D9" i="6"/>
  <c r="C12" i="6"/>
  <c r="C11" i="6"/>
  <c r="C13" i="6"/>
  <c r="C10" i="6"/>
  <c r="C9" i="6"/>
  <c r="B13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2" i="6" a="1"/>
  <c r="AI4" i="6"/>
  <c r="AJ1" i="6"/>
  <c r="AI2" i="6"/>
  <c r="AI1" i="6"/>
  <c r="AJ2" i="6"/>
  <c r="AI3" i="6"/>
  <c r="AJ3" i="6"/>
  <c r="AJ4" i="6"/>
  <c r="AI5" i="6"/>
  <c r="AJ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5" i="5"/>
  <c r="F14" i="5"/>
  <c r="F16" i="5"/>
  <c r="F13" i="5"/>
  <c r="F12" i="5"/>
  <c r="E13" i="5"/>
  <c r="E12" i="5"/>
  <c r="D15" i="5"/>
  <c r="D14" i="5"/>
  <c r="D16" i="5"/>
  <c r="D13" i="5"/>
  <c r="D12" i="5"/>
  <c r="C15" i="5"/>
  <c r="C14" i="5"/>
  <c r="C16" i="5"/>
  <c r="C13" i="5"/>
  <c r="C12" i="5"/>
  <c r="B1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2" i="5" a="1"/>
  <c r="AU4" i="5"/>
  <c r="AV1" i="5"/>
  <c r="AU2" i="5"/>
  <c r="AU1" i="5"/>
  <c r="AV2" i="5"/>
  <c r="AU3" i="5"/>
  <c r="AV3" i="5"/>
  <c r="AV4" i="5"/>
  <c r="AU5" i="5"/>
  <c r="AV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1" i="4"/>
  <c r="F10" i="4"/>
  <c r="F12" i="4"/>
  <c r="F9" i="4"/>
  <c r="F8" i="4"/>
  <c r="E9" i="4"/>
  <c r="E8" i="4"/>
  <c r="D11" i="4"/>
  <c r="D10" i="4"/>
  <c r="D12" i="4"/>
  <c r="D9" i="4"/>
  <c r="D8" i="4"/>
  <c r="C11" i="4"/>
  <c r="C10" i="4"/>
  <c r="C12" i="4"/>
  <c r="C9" i="4"/>
  <c r="C8" i="4"/>
  <c r="B12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2" i="4" a="1"/>
  <c r="AE4" i="4"/>
  <c r="AF1" i="4"/>
  <c r="AE2" i="4"/>
  <c r="AE1" i="4"/>
  <c r="AF2" i="4"/>
  <c r="AE3" i="4"/>
  <c r="AF3" i="4"/>
  <c r="AF4" i="4"/>
  <c r="AE5" i="4"/>
  <c r="AF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K17" i="2"/>
  <c r="J17" i="2"/>
  <c r="H17" i="2"/>
  <c r="J16" i="2"/>
  <c r="I16" i="2"/>
  <c r="H16" i="2"/>
  <c r="K15" i="2"/>
  <c r="J15" i="2"/>
  <c r="H15" i="2"/>
  <c r="K14" i="2"/>
  <c r="J14" i="2"/>
  <c r="I14" i="2"/>
  <c r="H14" i="2"/>
  <c r="K13" i="2"/>
  <c r="J13" i="2"/>
  <c r="I13" i="2"/>
  <c r="H13" i="2"/>
  <c r="K12" i="2"/>
  <c r="J12" i="2"/>
  <c r="I12" i="2"/>
  <c r="H12" i="2"/>
  <c r="K11" i="2"/>
  <c r="J11" i="2"/>
  <c r="H11" i="2"/>
  <c r="K10" i="2"/>
  <c r="J10" i="2"/>
  <c r="H10" i="2"/>
  <c r="K9" i="2"/>
  <c r="J9" i="2"/>
  <c r="H9" i="2"/>
  <c r="K8" i="2"/>
  <c r="J8" i="2"/>
  <c r="H8" i="2"/>
  <c r="K7" i="2"/>
  <c r="J7" i="2"/>
  <c r="I7" i="2"/>
  <c r="H7" i="2"/>
</calcChain>
</file>

<file path=xl/sharedStrings.xml><?xml version="1.0" encoding="utf-8"?>
<sst xmlns="http://schemas.openxmlformats.org/spreadsheetml/2006/main" count="865" uniqueCount="72">
  <si>
    <t>data obtained from Peterschimidt's work</t>
  </si>
  <si>
    <t>MRI resolution FPM table</t>
  </si>
  <si>
    <t>non-dominated</t>
  </si>
  <si>
    <t>year</t>
  </si>
  <si>
    <t>resol (mm)</t>
  </si>
  <si>
    <t>time (s)</t>
  </si>
  <si>
    <t>1/(resol*scan time)</t>
  </si>
  <si>
    <t>Year</t>
  </si>
  <si>
    <t>1,a</t>
  </si>
  <si>
    <t>2,a</t>
  </si>
  <si>
    <t>3,b</t>
  </si>
  <si>
    <t>3,c</t>
  </si>
  <si>
    <t>4,c</t>
  </si>
  <si>
    <t>5,c,d</t>
  </si>
  <si>
    <t>5,d</t>
  </si>
  <si>
    <t>6,d</t>
  </si>
  <si>
    <t>6,c</t>
  </si>
  <si>
    <t>version</t>
  </si>
  <si>
    <t>date</t>
  </si>
  <si>
    <t>who</t>
  </si>
  <si>
    <t>what changes</t>
  </si>
  <si>
    <t>source</t>
  </si>
  <si>
    <t>Note</t>
  </si>
  <si>
    <t>A</t>
  </si>
  <si>
    <t>Basnet</t>
  </si>
  <si>
    <t>11/03/013</t>
  </si>
  <si>
    <t>recently copied from non-dom study; original Peterschmidt</t>
  </si>
  <si>
    <t>Peterschmidt's M.S. thesis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</si>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</sst>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10"/>
      <name val="Times New Roman"/>
      <family val="1"/>
    </font>
    <font>
      <vertAlign val="superscript"/>
      <sz val="10"/>
      <color indexed="10"/>
      <name val="Times New Roman"/>
      <family val="1"/>
    </font>
    <font>
      <sz val="10"/>
      <color indexed="17"/>
      <name val="Times New Roman"/>
      <family val="1"/>
    </font>
    <font>
      <vertAlign val="superscript"/>
      <sz val="10"/>
      <color indexed="17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12">
    <xf numFmtId="0" fontId="0" fillId="0" borderId="0"/>
    <xf numFmtId="9" fontId="11" fillId="0" borderId="0" applyFont="0" applyFill="0" applyBorder="0" applyAlignment="0" applyProtection="0"/>
    <xf numFmtId="0" fontId="12" fillId="2" borderId="3" applyNumberFormat="0" applyAlignment="0" applyProtection="0"/>
    <xf numFmtId="0" fontId="13" fillId="3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1" fontId="2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2" fontId="2" fillId="0" borderId="2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1" fontId="0" fillId="0" borderId="0" xfId="0" applyNumberFormat="1" applyBorder="1"/>
    <xf numFmtId="0" fontId="1" fillId="0" borderId="0" xfId="0" applyFont="1"/>
    <xf numFmtId="14" fontId="0" fillId="0" borderId="0" xfId="0" applyNumberFormat="1"/>
    <xf numFmtId="0" fontId="10" fillId="0" borderId="0" xfId="0" applyFont="1" applyFill="1" applyBorder="1" applyAlignment="1">
      <alignment horizontal="center" vertical="center" wrapText="1"/>
    </xf>
    <xf numFmtId="0" fontId="12" fillId="2" borderId="3" xfId="2"/>
    <xf numFmtId="0" fontId="13" fillId="3" borderId="4" xfId="3"/>
    <xf numFmtId="165" fontId="12" fillId="2" borderId="3" xfId="2" applyNumberFormat="1"/>
    <xf numFmtId="2" fontId="13" fillId="3" borderId="4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0" fontId="16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1" xfId="0" applyFont="1" applyBorder="1" applyAlignment="1"/>
    <xf numFmtId="0" fontId="0" fillId="0" borderId="1" xfId="0" applyBorder="1" applyAlignment="1"/>
    <xf numFmtId="0" fontId="4" fillId="0" borderId="2" xfId="0" applyFont="1" applyFill="1" applyBorder="1" applyAlignment="1">
      <alignment horizontal="center" vertical="center" wrapText="1"/>
    </xf>
  </cellXfs>
  <cellStyles count="31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s="35">
        <f>PRMallall!G1</f>
        <v>0.21322879011863255</v>
      </c>
      <c r="C2" s="35">
        <f>PRMallND!G1</f>
        <v>0.20970739154276088</v>
      </c>
      <c r="D2" s="35">
        <f>PRM70all!G1</f>
        <v>0.45744130009307737</v>
      </c>
      <c r="E2" s="35">
        <f>PRM70ND!G1</f>
        <v>0.45575524017250457</v>
      </c>
    </row>
    <row r="3" spans="1:5" x14ac:dyDescent="0.25">
      <c r="A3" t="s">
        <v>55</v>
      </c>
      <c r="B3">
        <f>PRMallall!B18</f>
        <v>11</v>
      </c>
      <c r="C3">
        <f>PRMallND!B17</f>
        <v>10</v>
      </c>
      <c r="D3">
        <f>PRM70all!B14</f>
        <v>7</v>
      </c>
      <c r="E3">
        <f>PRM70ND!B13</f>
        <v>6</v>
      </c>
    </row>
    <row r="4" spans="1:5" x14ac:dyDescent="0.25">
      <c r="A4" t="s">
        <v>29</v>
      </c>
      <c r="B4" s="34">
        <f>PRMallall!H1</f>
        <v>0.85605048410237794</v>
      </c>
      <c r="C4" s="34">
        <f>PRMallND!H1</f>
        <v>0.84320637405183674</v>
      </c>
      <c r="D4" s="34">
        <f>PRM70all!H1</f>
        <v>0.85254585819311823</v>
      </c>
      <c r="E4" s="34">
        <f>PRM70ND!H1</f>
        <v>0.84558288256620084</v>
      </c>
    </row>
    <row r="5" spans="1:5" x14ac:dyDescent="0.25">
      <c r="A5" t="s">
        <v>61</v>
      </c>
      <c r="B5" s="35">
        <f>PRMallall!H16</f>
        <v>5.4684069132596519E-2</v>
      </c>
      <c r="C5" s="35">
        <f>PRMallND!H16</f>
        <v>6.1422665453905956E-2</v>
      </c>
      <c r="D5" s="35">
        <f>PRM70all!H16</f>
        <v>0.14359915899745931</v>
      </c>
      <c r="E5" s="35">
        <f>PRM70ND!H16</f>
        <v>0.17902887752357097</v>
      </c>
    </row>
    <row r="6" spans="1:5" x14ac:dyDescent="0.25">
      <c r="A6" t="s">
        <v>62</v>
      </c>
      <c r="B6" s="35">
        <f>PRMallall!H26</f>
        <v>2.4937917462149004E-2</v>
      </c>
      <c r="C6" s="35">
        <f>PRMallND!H26</f>
        <v>2.7655686386331674E-2</v>
      </c>
      <c r="D6" s="35">
        <f>PRM70all!H26</f>
        <v>5.9869527320693505E-2</v>
      </c>
      <c r="E6" s="35">
        <f>PRM70ND!H26</f>
        <v>7.0598404453374702E-2</v>
      </c>
    </row>
    <row r="7" spans="1:5" x14ac:dyDescent="0.25">
      <c r="A7" t="s">
        <v>63</v>
      </c>
      <c r="B7" s="35">
        <f>SUM(B5:B6)/3</f>
        <v>2.6540662198248507E-2</v>
      </c>
      <c r="C7" s="35">
        <f>SUM(C5:C6)/3</f>
        <v>2.9692783946745877E-2</v>
      </c>
      <c r="D7" s="35">
        <f>SUM(D5:D6)/3</f>
        <v>6.7822895439384273E-2</v>
      </c>
      <c r="E7" s="35">
        <f>SUM(E5:E6)/3</f>
        <v>8.3209093992315228E-2</v>
      </c>
    </row>
    <row r="8" spans="1:5" x14ac:dyDescent="0.25">
      <c r="A8" t="s">
        <v>64</v>
      </c>
      <c r="B8" s="36">
        <f>B7/B2</f>
        <v>0.12447035029126353</v>
      </c>
      <c r="C8" s="36">
        <f>C7/C2</f>
        <v>0.14159149912792321</v>
      </c>
      <c r="D8" s="36">
        <f>D7/D2</f>
        <v>0.14826578934954951</v>
      </c>
      <c r="E8" s="36">
        <f>E7/E2</f>
        <v>0.1825740806859848</v>
      </c>
    </row>
    <row r="9" spans="1:5" x14ac:dyDescent="0.25">
      <c r="A9" t="s">
        <v>65</v>
      </c>
      <c r="B9" s="35">
        <f>PRMallall!B13</f>
        <v>0.21314059464998911</v>
      </c>
      <c r="C9" s="35">
        <f>PRMallND!B12</f>
        <v>0.20942346995610245</v>
      </c>
      <c r="D9" s="35">
        <f>PRM70all!B9</f>
        <v>0.48745884688897567</v>
      </c>
      <c r="E9" s="35">
        <f>PRM70ND!B8</f>
        <v>0.48894640483981955</v>
      </c>
    </row>
    <row r="10" spans="1:5" x14ac:dyDescent="0.25">
      <c r="A10" t="s">
        <v>66</v>
      </c>
      <c r="B10" s="35">
        <f>PRMallall!B14</f>
        <v>8.6737482818728447E-3</v>
      </c>
      <c r="C10" s="35">
        <f>PRMallND!B13</f>
        <v>1.1431573668611302E-2</v>
      </c>
      <c r="D10" s="35">
        <f>PRM70all!B10</f>
        <v>0.12124094649880095</v>
      </c>
      <c r="E10" s="35">
        <f>PRM70ND!B9</f>
        <v>0.13517469153613712</v>
      </c>
    </row>
    <row r="11" spans="1:5" x14ac:dyDescent="0.25">
      <c r="A11" t="s">
        <v>68</v>
      </c>
      <c r="B11" s="35">
        <f>PRMallall!B16</f>
        <v>0.22267661704163508</v>
      </c>
      <c r="C11" s="35">
        <f>PRMallND!B15</f>
        <v>0.22144204222295941</v>
      </c>
      <c r="D11" s="35">
        <f>PRM70all!B12</f>
        <v>0.75846057170908376</v>
      </c>
      <c r="E11" s="35">
        <f>PRM70ND!B11</f>
        <v>0.75862412365616283</v>
      </c>
    </row>
    <row r="12" spans="1:5" x14ac:dyDescent="0.25">
      <c r="A12" t="s">
        <v>67</v>
      </c>
      <c r="B12" s="35">
        <f>PRMallall!B15</f>
        <v>0.1914693289181009</v>
      </c>
      <c r="C12" s="35">
        <f>PRMallND!B14</f>
        <v>0.18135784982285061</v>
      </c>
      <c r="D12" s="35">
        <f>PRM70all!B11</f>
        <v>0.39939078652743315</v>
      </c>
      <c r="E12" s="35">
        <f>PRM70ND!B10</f>
        <v>0.37961295500235109</v>
      </c>
    </row>
    <row r="13" spans="1:5" x14ac:dyDescent="0.25">
      <c r="A13" t="s">
        <v>69</v>
      </c>
      <c r="B13">
        <f>PRMallall!E17</f>
        <v>57</v>
      </c>
      <c r="C13">
        <f>PRMallND!E16</f>
        <v>57</v>
      </c>
      <c r="D13">
        <f>PRM70all!E13</f>
        <v>26</v>
      </c>
      <c r="E13">
        <f>PRM70ND!E12</f>
        <v>26</v>
      </c>
    </row>
    <row r="14" spans="1:5" x14ac:dyDescent="0.25">
      <c r="A14" t="s">
        <v>70</v>
      </c>
    </row>
    <row r="15" spans="1:5" x14ac:dyDescent="0.25">
      <c r="A15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17.25" thickTop="1" thickBot="1" x14ac:dyDescent="0.3">
      <c r="B1" s="22" t="s">
        <v>28</v>
      </c>
      <c r="C1" s="22" t="s">
        <v>29</v>
      </c>
      <c r="D1" s="22" t="s">
        <v>30</v>
      </c>
      <c r="E1" s="32" t="s">
        <v>3</v>
      </c>
      <c r="F1" s="33" t="s">
        <v>6</v>
      </c>
      <c r="G1" s="25">
        <f>LN(G2)</f>
        <v>0.45575524017250457</v>
      </c>
      <c r="H1" s="26">
        <f>G4</f>
        <v>0.84558288256620084</v>
      </c>
      <c r="I1" s="24" t="s">
        <v>3</v>
      </c>
      <c r="J1" s="19" t="s">
        <v>6</v>
      </c>
      <c r="K1" s="27">
        <f>LN(K2)</f>
        <v>0.75862412365616283</v>
      </c>
      <c r="L1" s="28">
        <f>K4</f>
        <v>0.94931615272756276</v>
      </c>
      <c r="M1" s="24" t="s">
        <v>3</v>
      </c>
      <c r="N1" s="19" t="s">
        <v>6</v>
      </c>
      <c r="O1" s="27">
        <f>LN(O2)</f>
        <v>0.43802750199580648</v>
      </c>
      <c r="P1" s="28">
        <f>O4</f>
        <v>0.90326089194109727</v>
      </c>
      <c r="Q1" s="24" t="s">
        <v>3</v>
      </c>
      <c r="R1" s="19" t="s">
        <v>6</v>
      </c>
      <c r="S1" s="27">
        <f>LN(S2)</f>
        <v>0.45977911384289705</v>
      </c>
      <c r="T1" s="28">
        <f>S4</f>
        <v>0.88826780125927851</v>
      </c>
      <c r="U1" s="24" t="s">
        <v>3</v>
      </c>
      <c r="V1" s="19" t="s">
        <v>6</v>
      </c>
      <c r="W1" s="27">
        <f>LN(W2)</f>
        <v>0.45172992943664747</v>
      </c>
      <c r="X1" s="28">
        <f>W4</f>
        <v>0.84266075771534099</v>
      </c>
      <c r="Y1" s="24" t="s">
        <v>3</v>
      </c>
      <c r="Z1" s="19" t="s">
        <v>6</v>
      </c>
      <c r="AA1" s="27">
        <f>LN(AA2)</f>
        <v>0.4459048051050527</v>
      </c>
      <c r="AB1" s="28">
        <f>AA4</f>
        <v>0.84175870602946201</v>
      </c>
      <c r="AC1" s="24" t="s">
        <v>3</v>
      </c>
      <c r="AD1" s="19" t="s">
        <v>6</v>
      </c>
      <c r="AE1" s="27">
        <f>LN(AE2)</f>
        <v>0.37961295500235109</v>
      </c>
      <c r="AF1" s="28">
        <f>AE4</f>
        <v>0.76738976642226753</v>
      </c>
    </row>
    <row r="2" spans="1:32" ht="15.75" thickTop="1" x14ac:dyDescent="0.25">
      <c r="B2">
        <v>0.75862412365616283</v>
      </c>
      <c r="C2" s="29">
        <v>0.94931615272756276</v>
      </c>
      <c r="D2">
        <v>56.190455370807136</v>
      </c>
      <c r="E2" s="20">
        <v>1980</v>
      </c>
      <c r="F2" s="21">
        <v>1.6E-2</v>
      </c>
      <c r="G2">
        <f t="array" ref="G2:H6">LOGEST(F2:F7,E2:E7,TRUE, TRUE)</f>
        <v>1.5773642221198458</v>
      </c>
      <c r="H2">
        <v>0</v>
      </c>
      <c r="I2" s="20">
        <v>1993</v>
      </c>
      <c r="J2" s="21">
        <v>0.125</v>
      </c>
      <c r="K2">
        <f t="array" ref="K2:L6">LOGEST(J2:J6,I2:I6,TRUE, TRUE)</f>
        <v>2.1353362398171725</v>
      </c>
      <c r="L2">
        <v>0</v>
      </c>
      <c r="M2" s="20">
        <v>1980</v>
      </c>
      <c r="N2" s="21">
        <v>1.6E-2</v>
      </c>
      <c r="O2">
        <f t="array" ref="O2:P6">LOGEST(N2:N6,M2:M6,TRUE, TRUE)</f>
        <v>1.5496475252332091</v>
      </c>
      <c r="P2">
        <v>0</v>
      </c>
      <c r="Q2" s="20">
        <v>1980</v>
      </c>
      <c r="R2" s="21">
        <v>1.6E-2</v>
      </c>
      <c r="S2">
        <f t="array" ref="S2:T6">LOGEST(R2:R6,Q2:Q6,TRUE, TRUE)</f>
        <v>1.5837241236205593</v>
      </c>
      <c r="T2">
        <v>0</v>
      </c>
      <c r="U2" s="20">
        <v>1980</v>
      </c>
      <c r="V2" s="21">
        <v>1.6E-2</v>
      </c>
      <c r="W2">
        <f t="array" ref="W2:X6">LOGEST(V2:V6,U2:U6,TRUE, TRUE)</f>
        <v>1.5710276029688233</v>
      </c>
      <c r="X2">
        <v>0</v>
      </c>
      <c r="Y2" s="20">
        <v>1980</v>
      </c>
      <c r="Z2" s="21">
        <v>1.6E-2</v>
      </c>
      <c r="AA2">
        <f t="array" ref="AA2:AB6">LOGEST(Z2:Z6,Y2:Y6,TRUE, TRUE)</f>
        <v>1.5619027742859688</v>
      </c>
      <c r="AB2">
        <v>0</v>
      </c>
      <c r="AC2" s="20">
        <v>1980</v>
      </c>
      <c r="AD2" s="21">
        <v>1.6E-2</v>
      </c>
      <c r="AE2">
        <f t="array" ref="AE2:AF6">LOGEST(AD2:AD6,AC2:AC6,TRUE, TRUE)</f>
        <v>1.4617187290125317</v>
      </c>
      <c r="AF2">
        <v>0</v>
      </c>
    </row>
    <row r="3" spans="1:32" x14ac:dyDescent="0.25">
      <c r="B3">
        <v>0.43802750199580648</v>
      </c>
      <c r="C3" s="29">
        <v>0.90326089194109727</v>
      </c>
      <c r="D3">
        <v>28.011243127994874</v>
      </c>
      <c r="E3" s="20">
        <v>1993</v>
      </c>
      <c r="F3" s="21">
        <v>0.125</v>
      </c>
      <c r="G3">
        <v>9.7380343967410021E-2</v>
      </c>
      <c r="H3">
        <v>194.30777280581376</v>
      </c>
      <c r="I3" s="20">
        <v>1996</v>
      </c>
      <c r="J3" s="21">
        <v>0.76923076923076916</v>
      </c>
      <c r="K3">
        <v>0.10120346287223828</v>
      </c>
      <c r="L3">
        <v>202.24547218905579</v>
      </c>
      <c r="M3" s="20">
        <v>1996</v>
      </c>
      <c r="N3" s="21">
        <v>0.76923076923076916</v>
      </c>
      <c r="O3">
        <v>8.276280234574758E-2</v>
      </c>
      <c r="P3">
        <v>165.1795302722895</v>
      </c>
      <c r="Q3" s="20">
        <v>1993</v>
      </c>
      <c r="R3" s="21">
        <v>0.125</v>
      </c>
      <c r="S3">
        <v>9.4146856607134288E-2</v>
      </c>
      <c r="T3">
        <v>187.84357685085752</v>
      </c>
      <c r="U3" s="20">
        <v>1993</v>
      </c>
      <c r="V3" s="21">
        <v>0.125</v>
      </c>
      <c r="W3">
        <v>0.11269648764649019</v>
      </c>
      <c r="X3">
        <v>224.80902578907902</v>
      </c>
      <c r="Y3" s="20">
        <v>1993</v>
      </c>
      <c r="Z3" s="21">
        <v>0.125</v>
      </c>
      <c r="AA3">
        <v>0.1116214421674223</v>
      </c>
      <c r="AB3">
        <v>222.64213868656839</v>
      </c>
      <c r="AC3" s="20">
        <v>1993</v>
      </c>
      <c r="AD3" s="21">
        <v>0.125</v>
      </c>
      <c r="AE3">
        <v>0.12066652468080498</v>
      </c>
      <c r="AF3">
        <v>240.51396266303058</v>
      </c>
    </row>
    <row r="4" spans="1:32" ht="15.75" thickBot="1" x14ac:dyDescent="0.3">
      <c r="B4">
        <v>0.45977911384289705</v>
      </c>
      <c r="C4" s="29">
        <v>0.88826780125927851</v>
      </c>
      <c r="D4">
        <v>23.849914651385365</v>
      </c>
      <c r="E4" s="20">
        <v>1996</v>
      </c>
      <c r="F4" s="21">
        <v>0.76923076923076916</v>
      </c>
      <c r="G4">
        <v>0.84558288256620084</v>
      </c>
      <c r="H4">
        <v>1.8866001825597714</v>
      </c>
      <c r="I4" s="20">
        <v>1998</v>
      </c>
      <c r="J4" s="21">
        <v>20</v>
      </c>
      <c r="K4">
        <v>0.94931615272756276</v>
      </c>
      <c r="L4">
        <v>0.97701971916199848</v>
      </c>
      <c r="M4" s="20">
        <v>1998</v>
      </c>
      <c r="N4" s="21">
        <v>20</v>
      </c>
      <c r="O4">
        <v>0.90326089194109727</v>
      </c>
      <c r="P4">
        <v>1.5893906126381672</v>
      </c>
      <c r="Q4" s="20">
        <v>1998</v>
      </c>
      <c r="R4" s="21">
        <v>20</v>
      </c>
      <c r="S4">
        <v>0.88826780125927851</v>
      </c>
      <c r="T4">
        <v>1.8226598015687994</v>
      </c>
      <c r="U4" s="20">
        <v>1996</v>
      </c>
      <c r="V4" s="21">
        <v>0.76923076923076916</v>
      </c>
      <c r="W4">
        <v>0.84266075771534099</v>
      </c>
      <c r="X4">
        <v>2.1583657675791201</v>
      </c>
      <c r="Y4" s="20">
        <v>1996</v>
      </c>
      <c r="Z4" s="21">
        <v>0.76923076923076916</v>
      </c>
      <c r="AA4">
        <v>0.84175870602946201</v>
      </c>
      <c r="AB4">
        <v>2.1155134623706475</v>
      </c>
      <c r="AC4" s="20">
        <v>1996</v>
      </c>
      <c r="AD4" s="21">
        <v>0.76923076923076916</v>
      </c>
      <c r="AE4">
        <v>0.76738976642226753</v>
      </c>
      <c r="AF4">
        <v>1.864678511335438</v>
      </c>
    </row>
    <row r="5" spans="1:32" ht="17.25" thickTop="1" thickBot="1" x14ac:dyDescent="0.3">
      <c r="B5">
        <v>0.45172992943664747</v>
      </c>
      <c r="C5" s="29">
        <v>0.84266075771534099</v>
      </c>
      <c r="D5">
        <v>16.067080509847528</v>
      </c>
      <c r="E5" s="20">
        <v>1998</v>
      </c>
      <c r="F5" s="21">
        <v>20</v>
      </c>
      <c r="G5">
        <v>21.903863939921408</v>
      </c>
      <c r="H5">
        <v>4</v>
      </c>
      <c r="I5" s="20">
        <v>1999</v>
      </c>
      <c r="J5" s="21">
        <v>44.444444444444436</v>
      </c>
      <c r="K5" s="26">
        <v>56.190455370807136</v>
      </c>
      <c r="L5">
        <v>3</v>
      </c>
      <c r="M5" s="20">
        <v>1999</v>
      </c>
      <c r="N5" s="21">
        <v>44.444444444444436</v>
      </c>
      <c r="O5" s="26">
        <v>28.011243127994874</v>
      </c>
      <c r="P5">
        <v>3</v>
      </c>
      <c r="Q5" s="20">
        <v>1999</v>
      </c>
      <c r="R5" s="21">
        <v>44.444444444444436</v>
      </c>
      <c r="S5" s="26">
        <v>23.849914651385365</v>
      </c>
      <c r="T5">
        <v>3</v>
      </c>
      <c r="U5" s="20">
        <v>1999</v>
      </c>
      <c r="V5" s="21">
        <v>44.444444444444436</v>
      </c>
      <c r="W5" s="26">
        <v>16.067080509847528</v>
      </c>
      <c r="X5">
        <v>3</v>
      </c>
      <c r="Y5" s="20">
        <v>1998</v>
      </c>
      <c r="Z5" s="21">
        <v>20</v>
      </c>
      <c r="AA5" s="26">
        <v>15.958388956036666</v>
      </c>
      <c r="AB5">
        <v>3</v>
      </c>
      <c r="AC5" s="20">
        <v>1998</v>
      </c>
      <c r="AD5" s="21">
        <v>20</v>
      </c>
      <c r="AE5" s="26">
        <v>9.8971109905939496</v>
      </c>
      <c r="AF5">
        <v>3</v>
      </c>
    </row>
    <row r="6" spans="1:32" ht="15.75" thickTop="1" x14ac:dyDescent="0.25">
      <c r="B6">
        <v>0.4459048051050527</v>
      </c>
      <c r="C6" s="29">
        <v>0.84175870602946201</v>
      </c>
      <c r="D6">
        <v>15.958388956036666</v>
      </c>
      <c r="E6" s="20">
        <v>1999</v>
      </c>
      <c r="F6" s="21">
        <v>44.444444444444436</v>
      </c>
      <c r="G6">
        <v>77.961552217243081</v>
      </c>
      <c r="H6">
        <v>14.237040995338251</v>
      </c>
      <c r="I6" s="20">
        <v>2006</v>
      </c>
      <c r="J6" s="21">
        <v>2000</v>
      </c>
      <c r="K6">
        <v>53.637584284555167</v>
      </c>
      <c r="L6">
        <v>2.8637025948941708</v>
      </c>
      <c r="M6" s="20">
        <v>2006</v>
      </c>
      <c r="N6" s="21">
        <v>2000</v>
      </c>
      <c r="O6">
        <v>70.760952515728249</v>
      </c>
      <c r="P6">
        <v>7.5784875586269838</v>
      </c>
      <c r="Q6" s="20">
        <v>2006</v>
      </c>
      <c r="R6" s="21">
        <v>2000</v>
      </c>
      <c r="S6">
        <v>79.231533205604649</v>
      </c>
      <c r="T6">
        <v>9.9662662567644453</v>
      </c>
      <c r="U6" s="20">
        <v>2006</v>
      </c>
      <c r="V6" s="21">
        <v>2000</v>
      </c>
      <c r="W6">
        <v>74.849182011793985</v>
      </c>
      <c r="X6">
        <v>13.975628359972214</v>
      </c>
      <c r="Y6" s="20">
        <v>2006</v>
      </c>
      <c r="Z6" s="21">
        <v>2000</v>
      </c>
      <c r="AA6">
        <v>71.420129401506415</v>
      </c>
      <c r="AB6">
        <v>13.426191628414333</v>
      </c>
      <c r="AC6" s="20">
        <v>1999</v>
      </c>
      <c r="AD6" s="21">
        <v>44.444444444444436</v>
      </c>
      <c r="AE6">
        <v>34.41251175062137</v>
      </c>
      <c r="AF6">
        <v>10.431077851908436</v>
      </c>
    </row>
    <row r="7" spans="1:32" x14ac:dyDescent="0.25">
      <c r="B7">
        <v>0.37961295500235109</v>
      </c>
      <c r="C7" s="29">
        <v>0.76738976642226753</v>
      </c>
      <c r="D7">
        <v>9.8971109905939496</v>
      </c>
      <c r="E7" s="20">
        <v>2006</v>
      </c>
      <c r="F7" s="21">
        <v>2000</v>
      </c>
      <c r="G7" t="s">
        <v>31</v>
      </c>
      <c r="H7">
        <f>TINV(0.0455,H5)</f>
        <v>2.8693151696963848</v>
      </c>
      <c r="K7" t="s">
        <v>31</v>
      </c>
      <c r="L7">
        <f>TINV(0.0455,L5)</f>
        <v>3.3068299207201113</v>
      </c>
      <c r="O7" t="s">
        <v>31</v>
      </c>
      <c r="P7">
        <f>TINV(0.0455,P5)</f>
        <v>3.3068299207201113</v>
      </c>
      <c r="S7" t="s">
        <v>31</v>
      </c>
      <c r="T7">
        <f>TINV(0.0455,T5)</f>
        <v>3.3068299207201113</v>
      </c>
      <c r="W7" t="s">
        <v>31</v>
      </c>
      <c r="X7">
        <f>TINV(0.0455,X5)</f>
        <v>3.3068299207201113</v>
      </c>
      <c r="AA7" t="s">
        <v>31</v>
      </c>
      <c r="AB7">
        <f>TINV(0.0455,AB5)</f>
        <v>3.3068299207201113</v>
      </c>
    </row>
    <row r="8" spans="1:32" x14ac:dyDescent="0.25">
      <c r="A8" t="s">
        <v>50</v>
      </c>
      <c r="B8" s="22">
        <f>AVERAGE(B2:B7)</f>
        <v>0.48894640483981955</v>
      </c>
      <c r="C8" s="22">
        <f>AVERAGE(C2:C7)</f>
        <v>0.86544234601583481</v>
      </c>
      <c r="D8" s="22">
        <f>AVERAGE(D2:D7)</f>
        <v>24.995698934444253</v>
      </c>
      <c r="E8" s="22">
        <f>AVERAGE(E2:E7)</f>
        <v>1995.3333333333333</v>
      </c>
      <c r="F8" s="22">
        <f>AVERAGE(F2:F7)</f>
        <v>344.22577920227923</v>
      </c>
      <c r="G8" t="s">
        <v>32</v>
      </c>
      <c r="H8">
        <f>H7*G3</f>
        <v>0.2794148981759414</v>
      </c>
      <c r="K8" t="s">
        <v>32</v>
      </c>
      <c r="L8">
        <f>L7*K3</f>
        <v>0.33466263910640442</v>
      </c>
      <c r="O8" t="s">
        <v>32</v>
      </c>
      <c r="P8">
        <f>P7*O3</f>
        <v>0.27368251111956271</v>
      </c>
      <c r="S8" t="s">
        <v>32</v>
      </c>
      <c r="T8">
        <f>T7*S3</f>
        <v>0.31132764237021754</v>
      </c>
      <c r="W8" t="s">
        <v>32</v>
      </c>
      <c r="X8">
        <f>X7*W3</f>
        <v>0.37266811730947819</v>
      </c>
      <c r="AA8" t="s">
        <v>32</v>
      </c>
      <c r="AB8">
        <f>AB7*AA3</f>
        <v>0.36911312475316155</v>
      </c>
    </row>
    <row r="9" spans="1:32" x14ac:dyDescent="0.25">
      <c r="A9" t="s">
        <v>51</v>
      </c>
      <c r="B9" s="22">
        <f>STDEV(B2:B7)</f>
        <v>0.13517469153613712</v>
      </c>
      <c r="C9" s="22">
        <f>STDEV(C2:C7)</f>
        <v>6.2737999982049306E-2</v>
      </c>
      <c r="D9" s="22">
        <f>STDEV(D2:D7)</f>
        <v>16.570333213587588</v>
      </c>
      <c r="E9" s="22">
        <f>STDEV(E2:E7)</f>
        <v>8.6641021846851896</v>
      </c>
      <c r="F9" s="22">
        <f>STDEV(F2:F7)</f>
        <v>811.34796404926703</v>
      </c>
      <c r="G9" t="s">
        <v>33</v>
      </c>
      <c r="H9">
        <f>G2+H8</f>
        <v>1.8567791202957873</v>
      </c>
      <c r="K9" t="s">
        <v>33</v>
      </c>
      <c r="L9">
        <f>K2+L8</f>
        <v>2.4699988789235769</v>
      </c>
      <c r="O9" t="s">
        <v>33</v>
      </c>
      <c r="P9">
        <f>O2+P8</f>
        <v>1.8233300363527718</v>
      </c>
      <c r="S9" t="s">
        <v>33</v>
      </c>
      <c r="T9">
        <f>S2+T8</f>
        <v>1.8950517659907768</v>
      </c>
      <c r="W9" t="s">
        <v>33</v>
      </c>
      <c r="X9">
        <f>W2+X8</f>
        <v>1.9436957202783014</v>
      </c>
      <c r="AA9" t="s">
        <v>33</v>
      </c>
      <c r="AB9">
        <f>AA2+AB8</f>
        <v>1.9310158990391304</v>
      </c>
    </row>
    <row r="10" spans="1:32" x14ac:dyDescent="0.25">
      <c r="A10" t="s">
        <v>52</v>
      </c>
      <c r="B10" s="22">
        <f>MIN(B2:B7)</f>
        <v>0.37961295500235109</v>
      </c>
      <c r="C10" s="22">
        <f>MIN(C2:C7)</f>
        <v>0.76738976642226753</v>
      </c>
      <c r="D10" s="22">
        <f>MIN(D2:D7)</f>
        <v>9.8971109905939496</v>
      </c>
      <c r="E10" s="22">
        <f>MIN(E2:E7)</f>
        <v>1980</v>
      </c>
      <c r="F10" s="22">
        <f>MIN(F2:F7)</f>
        <v>1.6E-2</v>
      </c>
      <c r="G10" t="s">
        <v>34</v>
      </c>
      <c r="H10">
        <f>G2-H8</f>
        <v>1.2979493239439044</v>
      </c>
      <c r="K10" t="s">
        <v>34</v>
      </c>
      <c r="L10">
        <f>K2-L8</f>
        <v>1.800673600710768</v>
      </c>
      <c r="O10" t="s">
        <v>34</v>
      </c>
      <c r="P10">
        <f>O2-P8</f>
        <v>1.2759650141136465</v>
      </c>
      <c r="S10" t="s">
        <v>34</v>
      </c>
      <c r="T10">
        <f>S2-T8</f>
        <v>1.2723964812503417</v>
      </c>
      <c r="W10" t="s">
        <v>34</v>
      </c>
      <c r="X10">
        <f>W2-X8</f>
        <v>1.1983594856593451</v>
      </c>
      <c r="AA10" t="s">
        <v>34</v>
      </c>
      <c r="AB10">
        <f>AA2-AB8</f>
        <v>1.1927896495328072</v>
      </c>
    </row>
    <row r="11" spans="1:32" x14ac:dyDescent="0.25">
      <c r="A11" t="s">
        <v>53</v>
      </c>
      <c r="B11" s="22">
        <f>MAX(B2:B7)</f>
        <v>0.75862412365616283</v>
      </c>
      <c r="C11" s="22">
        <f>MAX(C2:C7)</f>
        <v>0.94931615272756276</v>
      </c>
      <c r="D11" s="22">
        <f>MAX(D2:D7)</f>
        <v>56.190455370807136</v>
      </c>
      <c r="E11" s="22">
        <f>MAX(E2:E7)</f>
        <v>2006</v>
      </c>
      <c r="F11" s="22">
        <f>MAX(F2:F7)</f>
        <v>2000</v>
      </c>
      <c r="G11" t="s">
        <v>35</v>
      </c>
      <c r="H11" s="30">
        <f>LN(G2)</f>
        <v>0.45575524017250457</v>
      </c>
      <c r="K11" t="s">
        <v>35</v>
      </c>
      <c r="L11" s="30">
        <f>LN(K2)</f>
        <v>0.75862412365616283</v>
      </c>
      <c r="O11" t="s">
        <v>35</v>
      </c>
      <c r="P11" s="30">
        <f>LN(O2)</f>
        <v>0.43802750199580648</v>
      </c>
      <c r="S11" t="s">
        <v>35</v>
      </c>
      <c r="T11" s="30">
        <f>LN(S2)</f>
        <v>0.45977911384289705</v>
      </c>
      <c r="W11" t="s">
        <v>35</v>
      </c>
      <c r="X11" s="30">
        <f>LN(W2)</f>
        <v>0.45172992943664747</v>
      </c>
      <c r="AA11" t="s">
        <v>35</v>
      </c>
      <c r="AB11" s="30">
        <f>LN(AA2)</f>
        <v>0.4459048051050527</v>
      </c>
    </row>
    <row r="12" spans="1:32" x14ac:dyDescent="0.25">
      <c r="A12" t="s">
        <v>54</v>
      </c>
      <c r="B12" s="22">
        <f>ABS(B11-B10)</f>
        <v>0.37901116865381174</v>
      </c>
      <c r="C12" s="22">
        <f>ABS(C11-C10)</f>
        <v>0.18192638630529523</v>
      </c>
      <c r="D12" s="22">
        <f>ABS(D11-D10)</f>
        <v>46.293344380213185</v>
      </c>
      <c r="E12" s="22">
        <f>ABS(E11-E10)</f>
        <v>26</v>
      </c>
      <c r="F12" s="22">
        <f>ABS(F11-F10)</f>
        <v>1999.9839999999999</v>
      </c>
      <c r="G12" t="s">
        <v>36</v>
      </c>
      <c r="H12" s="30">
        <f>LN(H9)</f>
        <v>0.61884333092121302</v>
      </c>
      <c r="K12" t="s">
        <v>36</v>
      </c>
      <c r="L12" s="30">
        <f>LN(L9)</f>
        <v>0.90421769676268848</v>
      </c>
      <c r="O12" t="s">
        <v>36</v>
      </c>
      <c r="P12" s="30">
        <f>LN(P9)</f>
        <v>0.60066451954811528</v>
      </c>
      <c r="S12" t="s">
        <v>36</v>
      </c>
      <c r="T12" s="30">
        <f>LN(T9)</f>
        <v>0.63924615530681195</v>
      </c>
      <c r="W12" t="s">
        <v>36</v>
      </c>
      <c r="X12" s="30">
        <f>LN(X9)</f>
        <v>0.66459117129673817</v>
      </c>
      <c r="AA12" t="s">
        <v>36</v>
      </c>
      <c r="AB12" s="30">
        <f>LN(AB9)</f>
        <v>0.65804623699048814</v>
      </c>
    </row>
    <row r="13" spans="1:32" x14ac:dyDescent="0.25">
      <c r="A13" t="s">
        <v>55</v>
      </c>
      <c r="B13" s="22">
        <f>COUNT(B2:B7)</f>
        <v>6</v>
      </c>
      <c r="G13" t="s">
        <v>37</v>
      </c>
      <c r="H13" s="30">
        <f>LN(H10)</f>
        <v>0.26078557587407108</v>
      </c>
      <c r="K13" t="s">
        <v>37</v>
      </c>
      <c r="L13" s="30">
        <f>LN(L10)</f>
        <v>0.58816081751539284</v>
      </c>
      <c r="O13" t="s">
        <v>37</v>
      </c>
      <c r="P13" s="30">
        <f>LN(P10)</f>
        <v>0.24370276614047362</v>
      </c>
      <c r="S13" t="s">
        <v>37</v>
      </c>
      <c r="T13" s="30">
        <f>LN(T10)</f>
        <v>0.24090211544603982</v>
      </c>
      <c r="W13" t="s">
        <v>37</v>
      </c>
      <c r="X13" s="30">
        <f>LN(X10)</f>
        <v>0.18095352618276642</v>
      </c>
      <c r="AA13" t="s">
        <v>37</v>
      </c>
      <c r="AB13" s="30">
        <f>LN(AB10)</f>
        <v>0.17629480697669064</v>
      </c>
    </row>
    <row r="14" spans="1:32" x14ac:dyDescent="0.25">
      <c r="G14" t="s">
        <v>38</v>
      </c>
      <c r="H14" s="30">
        <f>H12-H11</f>
        <v>0.16308809074870845</v>
      </c>
      <c r="K14" t="s">
        <v>38</v>
      </c>
      <c r="L14" s="30">
        <f>L12-L11</f>
        <v>0.14559357310652565</v>
      </c>
      <c r="O14" t="s">
        <v>38</v>
      </c>
      <c r="P14" s="30">
        <f>P12-P11</f>
        <v>0.1626370175523088</v>
      </c>
      <c r="S14" t="s">
        <v>38</v>
      </c>
      <c r="T14" s="30">
        <f>T12-T11</f>
        <v>0.1794670414639149</v>
      </c>
      <c r="W14" t="s">
        <v>38</v>
      </c>
      <c r="X14" s="30">
        <f>X12-X11</f>
        <v>0.2128612418600907</v>
      </c>
      <c r="AA14" t="s">
        <v>38</v>
      </c>
      <c r="AB14" s="30">
        <f>AB12-AB11</f>
        <v>0.21214143188543544</v>
      </c>
    </row>
    <row r="15" spans="1:32" x14ac:dyDescent="0.25">
      <c r="G15" t="s">
        <v>39</v>
      </c>
      <c r="H15" s="30">
        <f>H11-H13</f>
        <v>0.19496966429843349</v>
      </c>
      <c r="K15" t="s">
        <v>39</v>
      </c>
      <c r="L15" s="30">
        <f>L11-L13</f>
        <v>0.17046330614076999</v>
      </c>
      <c r="O15" t="s">
        <v>39</v>
      </c>
      <c r="P15" s="30">
        <f>P11-P13</f>
        <v>0.19432473585533286</v>
      </c>
      <c r="S15" t="s">
        <v>39</v>
      </c>
      <c r="T15" s="30">
        <f>T11-T13</f>
        <v>0.21887699839685723</v>
      </c>
      <c r="W15" t="s">
        <v>39</v>
      </c>
      <c r="X15" s="30">
        <f>X11-X13</f>
        <v>0.27077640325388108</v>
      </c>
      <c r="AA15" t="s">
        <v>39</v>
      </c>
      <c r="AB15" s="30">
        <f>AB11-AB13</f>
        <v>0.26960999812836206</v>
      </c>
    </row>
    <row r="16" spans="1:32" x14ac:dyDescent="0.25">
      <c r="G16" t="s">
        <v>40</v>
      </c>
      <c r="H16" s="31">
        <f>AVERAGE(H14:H15)</f>
        <v>0.17902887752357097</v>
      </c>
      <c r="K16" t="s">
        <v>40</v>
      </c>
      <c r="L16" s="31">
        <f>AVERAGE(L14:L15)</f>
        <v>0.15802843962364782</v>
      </c>
      <c r="O16" t="s">
        <v>40</v>
      </c>
      <c r="P16" s="31">
        <f>AVERAGE(P14:P15)</f>
        <v>0.17848087670382085</v>
      </c>
      <c r="S16" t="s">
        <v>40</v>
      </c>
      <c r="T16" s="31">
        <f>AVERAGE(T14:T15)</f>
        <v>0.19917201993038608</v>
      </c>
      <c r="W16" t="s">
        <v>40</v>
      </c>
      <c r="X16" s="31">
        <f>AVERAGE(X14:X15)</f>
        <v>0.24181882255698589</v>
      </c>
      <c r="AA16" t="s">
        <v>40</v>
      </c>
      <c r="AB16" s="31">
        <f>AVERAGE(AB14:AB15)</f>
        <v>0.24087571500689875</v>
      </c>
    </row>
    <row r="17" spans="7:28" x14ac:dyDescent="0.25">
      <c r="G17" t="s">
        <v>41</v>
      </c>
      <c r="H17">
        <f>TINV(0.3173,H5)</f>
        <v>1.1416549872215624</v>
      </c>
      <c r="K17" t="s">
        <v>41</v>
      </c>
      <c r="L17">
        <f>TINV(0.3173,L5)</f>
        <v>1.1969125599716923</v>
      </c>
      <c r="O17" t="s">
        <v>41</v>
      </c>
      <c r="P17">
        <f>TINV(0.3173,P5)</f>
        <v>1.1969125599716923</v>
      </c>
      <c r="S17" t="s">
        <v>41</v>
      </c>
      <c r="T17">
        <f>TINV(0.3173,T5)</f>
        <v>1.1969125599716923</v>
      </c>
      <c r="W17" t="s">
        <v>41</v>
      </c>
      <c r="X17">
        <f>TINV(0.3173,X5)</f>
        <v>1.1969125599716923</v>
      </c>
      <c r="AA17" t="s">
        <v>41</v>
      </c>
      <c r="AB17">
        <f>TINV(0.3173,AB5)</f>
        <v>1.1969125599716923</v>
      </c>
    </row>
    <row r="18" spans="7:28" x14ac:dyDescent="0.25">
      <c r="G18" t="s">
        <v>42</v>
      </c>
      <c r="H18">
        <f>H17*G3</f>
        <v>0.11117475534774485</v>
      </c>
      <c r="K18" t="s">
        <v>42</v>
      </c>
      <c r="L18">
        <f>L17*K3</f>
        <v>0.12113169582441083</v>
      </c>
      <c r="O18" t="s">
        <v>42</v>
      </c>
      <c r="P18">
        <f>P17*O3</f>
        <v>9.9059837626079922E-2</v>
      </c>
      <c r="S18" t="s">
        <v>42</v>
      </c>
      <c r="T18">
        <f>T17*S3</f>
        <v>0.11268555515493293</v>
      </c>
      <c r="W18" t="s">
        <v>42</v>
      </c>
      <c r="X18">
        <f>X17*W3</f>
        <v>0.13488784152877878</v>
      </c>
      <c r="AA18" t="s">
        <v>42</v>
      </c>
      <c r="AB18">
        <f>AB17*AA3</f>
        <v>0.13360110609234163</v>
      </c>
    </row>
    <row r="19" spans="7:28" x14ac:dyDescent="0.25">
      <c r="G19" t="s">
        <v>43</v>
      </c>
      <c r="H19">
        <f>G2+H18</f>
        <v>1.6885389774675907</v>
      </c>
      <c r="K19" t="s">
        <v>43</v>
      </c>
      <c r="L19">
        <f>K2+L18</f>
        <v>2.2564679356415831</v>
      </c>
      <c r="O19" t="s">
        <v>43</v>
      </c>
      <c r="P19">
        <f>O2+P18</f>
        <v>1.648707362859289</v>
      </c>
      <c r="S19" t="s">
        <v>43</v>
      </c>
      <c r="T19">
        <f>S2+T18</f>
        <v>1.6964096787754921</v>
      </c>
      <c r="W19" t="s">
        <v>43</v>
      </c>
      <c r="X19">
        <f>W2+X18</f>
        <v>1.7059154444976021</v>
      </c>
      <c r="AA19" t="s">
        <v>43</v>
      </c>
      <c r="AB19">
        <f>AA2+AB18</f>
        <v>1.6955038803783105</v>
      </c>
    </row>
    <row r="20" spans="7:28" x14ac:dyDescent="0.25">
      <c r="G20" t="s">
        <v>44</v>
      </c>
      <c r="H20">
        <f>G2-H18</f>
        <v>1.4661894667721009</v>
      </c>
      <c r="K20" t="s">
        <v>44</v>
      </c>
      <c r="L20">
        <f>K2-L18</f>
        <v>2.0142045439927618</v>
      </c>
      <c r="O20" t="s">
        <v>44</v>
      </c>
      <c r="P20">
        <f>O2-P18</f>
        <v>1.4505876876071293</v>
      </c>
      <c r="S20" t="s">
        <v>44</v>
      </c>
      <c r="T20">
        <f>S2-T18</f>
        <v>1.4710385684656264</v>
      </c>
      <c r="W20" t="s">
        <v>44</v>
      </c>
      <c r="X20">
        <f>W2-X18</f>
        <v>1.4361397614400444</v>
      </c>
      <c r="AA20" t="s">
        <v>44</v>
      </c>
      <c r="AB20">
        <f>AA2-AB18</f>
        <v>1.4283016681936271</v>
      </c>
    </row>
    <row r="21" spans="7:28" x14ac:dyDescent="0.25">
      <c r="G21" t="s">
        <v>35</v>
      </c>
      <c r="H21" s="30">
        <f>LN(G2)</f>
        <v>0.45575524017250457</v>
      </c>
      <c r="K21" t="s">
        <v>35</v>
      </c>
      <c r="L21" s="30">
        <f>LN(K2)</f>
        <v>0.75862412365616283</v>
      </c>
      <c r="O21" t="s">
        <v>35</v>
      </c>
      <c r="P21" s="30">
        <f>LN(O2)</f>
        <v>0.43802750199580648</v>
      </c>
      <c r="S21" t="s">
        <v>35</v>
      </c>
      <c r="T21" s="30">
        <f>LN(S2)</f>
        <v>0.45977911384289705</v>
      </c>
      <c r="W21" t="s">
        <v>35</v>
      </c>
      <c r="X21" s="30">
        <f>LN(W2)</f>
        <v>0.45172992943664747</v>
      </c>
      <c r="AA21" t="s">
        <v>35</v>
      </c>
      <c r="AB21" s="30">
        <f>LN(AA2)</f>
        <v>0.4459048051050527</v>
      </c>
    </row>
    <row r="22" spans="7:28" x14ac:dyDescent="0.25">
      <c r="G22" t="s">
        <v>45</v>
      </c>
      <c r="H22" s="30">
        <f>LN(H19)</f>
        <v>0.52386364465617008</v>
      </c>
      <c r="K22" t="s">
        <v>45</v>
      </c>
      <c r="L22" s="30">
        <f>LN(L19)</f>
        <v>0.81380073040845846</v>
      </c>
      <c r="O22" t="s">
        <v>45</v>
      </c>
      <c r="P22" s="30">
        <f>LN(P19)</f>
        <v>0.49999156443254134</v>
      </c>
      <c r="S22" t="s">
        <v>45</v>
      </c>
      <c r="T22" s="30">
        <f>LN(T19)</f>
        <v>0.52851406408156265</v>
      </c>
      <c r="W22" t="s">
        <v>45</v>
      </c>
      <c r="X22" s="30">
        <f>LN(X19)</f>
        <v>0.53410188424070382</v>
      </c>
      <c r="AA22" t="s">
        <v>45</v>
      </c>
      <c r="AB22" s="30">
        <f>LN(AB19)</f>
        <v>0.52797997121456186</v>
      </c>
    </row>
    <row r="23" spans="7:28" x14ac:dyDescent="0.25">
      <c r="G23" t="s">
        <v>46</v>
      </c>
      <c r="H23" s="30">
        <f>LN(H20)</f>
        <v>0.38266683574942068</v>
      </c>
      <c r="K23" t="s">
        <v>46</v>
      </c>
      <c r="L23" s="30">
        <f>LN(L20)</f>
        <v>0.70022435020829299</v>
      </c>
      <c r="O23" t="s">
        <v>46</v>
      </c>
      <c r="P23" s="30">
        <f>LN(P20)</f>
        <v>0.37196877611791568</v>
      </c>
      <c r="S23" t="s">
        <v>46</v>
      </c>
      <c r="T23" s="30">
        <f>LN(T20)</f>
        <v>0.38596866049082856</v>
      </c>
      <c r="W23" t="s">
        <v>46</v>
      </c>
      <c r="X23" s="30">
        <f>LN(X20)</f>
        <v>0.3619587927981851</v>
      </c>
      <c r="AA23" t="s">
        <v>46</v>
      </c>
      <c r="AB23" s="30">
        <f>LN(AB20)</f>
        <v>0.35648609384321456</v>
      </c>
    </row>
    <row r="24" spans="7:28" x14ac:dyDescent="0.25">
      <c r="G24" t="s">
        <v>47</v>
      </c>
      <c r="H24" s="30">
        <f>H22-H21</f>
        <v>6.8108404483665508E-2</v>
      </c>
      <c r="K24" t="s">
        <v>47</v>
      </c>
      <c r="L24" s="30">
        <f>L22-L21</f>
        <v>5.5176606752295632E-2</v>
      </c>
      <c r="O24" t="s">
        <v>47</v>
      </c>
      <c r="P24" s="30">
        <f>P22-P21</f>
        <v>6.1964062436734857E-2</v>
      </c>
      <c r="S24" t="s">
        <v>47</v>
      </c>
      <c r="T24" s="30">
        <f>T22-T21</f>
        <v>6.8734950238665604E-2</v>
      </c>
      <c r="W24" t="s">
        <v>47</v>
      </c>
      <c r="X24" s="30">
        <f>X22-X21</f>
        <v>8.2371954804056347E-2</v>
      </c>
      <c r="AA24" t="s">
        <v>47</v>
      </c>
      <c r="AB24" s="30">
        <f>AB22-AB21</f>
        <v>8.2075166109509157E-2</v>
      </c>
    </row>
    <row r="25" spans="7:28" x14ac:dyDescent="0.25">
      <c r="G25" t="s">
        <v>48</v>
      </c>
      <c r="H25" s="30">
        <f>H21-H23</f>
        <v>7.3088404423083897E-2</v>
      </c>
      <c r="K25" t="s">
        <v>48</v>
      </c>
      <c r="L25" s="30">
        <f>L21-L23</f>
        <v>5.839977344786984E-2</v>
      </c>
      <c r="O25" t="s">
        <v>48</v>
      </c>
      <c r="P25" s="30">
        <f>P21-P23</f>
        <v>6.60587258778908E-2</v>
      </c>
      <c r="S25" t="s">
        <v>48</v>
      </c>
      <c r="T25" s="30">
        <f>T21-T23</f>
        <v>7.3810453352068484E-2</v>
      </c>
      <c r="W25" t="s">
        <v>48</v>
      </c>
      <c r="X25" s="30">
        <f>X21-X23</f>
        <v>8.9771136638462368E-2</v>
      </c>
      <c r="AA25" t="s">
        <v>48</v>
      </c>
      <c r="AB25" s="30">
        <f>AB21-AB23</f>
        <v>8.9418711261838146E-2</v>
      </c>
    </row>
    <row r="26" spans="7:28" x14ac:dyDescent="0.25">
      <c r="G26" t="s">
        <v>49</v>
      </c>
      <c r="H26" s="31">
        <f>AVERAGE(H24:H25)</f>
        <v>7.0598404453374702E-2</v>
      </c>
      <c r="K26" t="s">
        <v>49</v>
      </c>
      <c r="L26" s="31">
        <f>AVERAGE(L24:L25)</f>
        <v>5.6788190100082736E-2</v>
      </c>
      <c r="O26" t="s">
        <v>49</v>
      </c>
      <c r="P26" s="31">
        <f>AVERAGE(P24:P25)</f>
        <v>6.4011394157312829E-2</v>
      </c>
      <c r="S26" t="s">
        <v>49</v>
      </c>
      <c r="T26" s="31">
        <f>AVERAGE(T24:T25)</f>
        <v>7.1272701795367044E-2</v>
      </c>
      <c r="W26" t="s">
        <v>49</v>
      </c>
      <c r="X26" s="31">
        <f>AVERAGE(X24:X25)</f>
        <v>8.6071545721259357E-2</v>
      </c>
      <c r="AA26" t="s">
        <v>49</v>
      </c>
      <c r="AB26" s="31">
        <f>AVERAGE(AB24:AB25)</f>
        <v>8.5746938685673652E-2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selection activeCell="F1" sqref="F1"/>
    </sheetView>
  </sheetViews>
  <sheetFormatPr defaultColWidth="11.42578125" defaultRowHeight="15" x14ac:dyDescent="0.25"/>
  <sheetData>
    <row r="1" spans="1:48" ht="17.25" thickTop="1" thickBot="1" x14ac:dyDescent="0.3">
      <c r="B1" s="22" t="s">
        <v>28</v>
      </c>
      <c r="C1" s="22" t="s">
        <v>29</v>
      </c>
      <c r="D1" s="22" t="s">
        <v>30</v>
      </c>
      <c r="E1" s="32" t="s">
        <v>3</v>
      </c>
      <c r="F1" s="33" t="s">
        <v>6</v>
      </c>
      <c r="G1" s="25">
        <f>LN(G2)</f>
        <v>0.20970739154276088</v>
      </c>
      <c r="H1" s="26">
        <f>G4</f>
        <v>0.84320637405183674</v>
      </c>
      <c r="I1" s="24" t="s">
        <v>3</v>
      </c>
      <c r="J1" s="19" t="s">
        <v>6</v>
      </c>
      <c r="K1" s="27">
        <f>LN(K2)</f>
        <v>0.20887875058652083</v>
      </c>
      <c r="L1" s="28">
        <f>K4</f>
        <v>0.81160416521009549</v>
      </c>
      <c r="M1" s="24" t="s">
        <v>3</v>
      </c>
      <c r="N1" s="19" t="s">
        <v>6</v>
      </c>
      <c r="O1" s="27">
        <f>LN(O2)</f>
        <v>0.2126919842392492</v>
      </c>
      <c r="P1" s="28">
        <f>O4</f>
        <v>0.82013893149853478</v>
      </c>
      <c r="Q1" s="24" t="s">
        <v>3</v>
      </c>
      <c r="R1" s="19" t="s">
        <v>6</v>
      </c>
      <c r="S1" s="27">
        <f>LN(S2)</f>
        <v>0.21717699479374908</v>
      </c>
      <c r="T1" s="28">
        <f>S4</f>
        <v>0.83501071445827613</v>
      </c>
      <c r="U1" s="24" t="s">
        <v>3</v>
      </c>
      <c r="V1" s="19" t="s">
        <v>6</v>
      </c>
      <c r="W1" s="27">
        <f>LN(W2)</f>
        <v>0.21425513320622322</v>
      </c>
      <c r="X1" s="28">
        <f>W4</f>
        <v>0.8394235554780074</v>
      </c>
      <c r="Y1" s="24" t="s">
        <v>3</v>
      </c>
      <c r="Z1" s="19" t="s">
        <v>6</v>
      </c>
      <c r="AA1" s="27">
        <f>LN(AA2)</f>
        <v>0.21083891591364629</v>
      </c>
      <c r="AB1" s="28">
        <f>AA4</f>
        <v>0.87026398970540508</v>
      </c>
      <c r="AC1" s="24" t="s">
        <v>3</v>
      </c>
      <c r="AD1" s="19" t="s">
        <v>6</v>
      </c>
      <c r="AE1" s="27">
        <f>LN(AE2)</f>
        <v>0.22144204222295941</v>
      </c>
      <c r="AF1" s="28">
        <f>AE4</f>
        <v>0.89277453311682387</v>
      </c>
      <c r="AG1" s="24" t="s">
        <v>3</v>
      </c>
      <c r="AH1" s="19" t="s">
        <v>6</v>
      </c>
      <c r="AI1" s="27">
        <f>LN(AI2)</f>
        <v>0.21892160587893342</v>
      </c>
      <c r="AJ1" s="28">
        <f>AI4</f>
        <v>0.8622331069454463</v>
      </c>
      <c r="AK1" s="24" t="s">
        <v>3</v>
      </c>
      <c r="AL1" s="19" t="s">
        <v>6</v>
      </c>
      <c r="AM1" s="27">
        <f>LN(AM2)</f>
        <v>0.20600485906883134</v>
      </c>
      <c r="AN1" s="28">
        <f>AM4</f>
        <v>0.82766882365038985</v>
      </c>
      <c r="AO1" s="24" t="s">
        <v>3</v>
      </c>
      <c r="AP1" s="19" t="s">
        <v>6</v>
      </c>
      <c r="AQ1" s="27">
        <f>LN(AQ2)</f>
        <v>0.20266656382806122</v>
      </c>
      <c r="AR1" s="28">
        <f>AQ4</f>
        <v>0.8271609485893523</v>
      </c>
      <c r="AS1" s="24" t="s">
        <v>3</v>
      </c>
      <c r="AT1" s="19" t="s">
        <v>6</v>
      </c>
      <c r="AU1" s="27">
        <f>LN(AU2)</f>
        <v>0.18135784982285061</v>
      </c>
      <c r="AV1" s="28">
        <f>AU4</f>
        <v>0.85884125999814986</v>
      </c>
    </row>
    <row r="2" spans="1:48" ht="15.75" thickTop="1" x14ac:dyDescent="0.25">
      <c r="B2">
        <v>0.20887875058652083</v>
      </c>
      <c r="C2" s="29">
        <v>0.81160416521009549</v>
      </c>
      <c r="D2">
        <v>30.15581083735886</v>
      </c>
      <c r="E2" s="20">
        <v>1949</v>
      </c>
      <c r="F2" s="21">
        <v>2.9629629629629629E-4</v>
      </c>
      <c r="G2">
        <f t="array" ref="G2:H6">LOGEST(F2:F11,E2:E11,TRUE, TRUE)</f>
        <v>1.2333171281313171</v>
      </c>
      <c r="H2">
        <v>1.0252827770902493E-181</v>
      </c>
      <c r="I2" s="20">
        <v>1950</v>
      </c>
      <c r="J2" s="21">
        <v>5.9259259259259258E-4</v>
      </c>
      <c r="K2">
        <f t="array" ref="K2:L6">LOGEST(J2:J10,I2:I10,TRUE, TRUE)</f>
        <v>1.2322955743560176</v>
      </c>
      <c r="L2">
        <v>5.3548147387118684E-181</v>
      </c>
      <c r="M2" s="20">
        <v>1949</v>
      </c>
      <c r="N2" s="21">
        <v>2.9629629629629629E-4</v>
      </c>
      <c r="O2">
        <f t="array" ref="O2:P6">LOGEST(N2:N10,M2:M10,TRUE, TRUE)</f>
        <v>1.237003575960516</v>
      </c>
      <c r="P2">
        <v>2.6566887903170883E-184</v>
      </c>
      <c r="Q2" s="20">
        <v>1949</v>
      </c>
      <c r="R2" s="21">
        <v>2.9629629629629629E-4</v>
      </c>
      <c r="S2">
        <f t="array" ref="S2:T6">LOGEST(R2:R10,Q2:Q10,TRUE, TRUE)</f>
        <v>1.2425640100365898</v>
      </c>
      <c r="T2">
        <v>3.4137515522838311E-188</v>
      </c>
      <c r="U2" s="20">
        <v>1949</v>
      </c>
      <c r="V2" s="21">
        <v>2.9629629629629629E-4</v>
      </c>
      <c r="W2">
        <f t="array" ref="W2:X6">LOGEST(V2:V10,U2:U10,TRUE, TRUE)</f>
        <v>1.2389387088789021</v>
      </c>
      <c r="X2">
        <v>1.1377277798563173E-185</v>
      </c>
      <c r="Y2" s="20">
        <v>1949</v>
      </c>
      <c r="Z2" s="21">
        <v>2.9629629629629629E-4</v>
      </c>
      <c r="AA2">
        <f t="array" ref="AA2:AB6">LOGEST(Z2:Z10,Y2:Y10,TRUE, TRUE)</f>
        <v>1.2347134463538962</v>
      </c>
      <c r="AB2">
        <v>1.4620547098204877E-182</v>
      </c>
      <c r="AC2" s="20">
        <v>1949</v>
      </c>
      <c r="AD2" s="21">
        <v>2.9629629629629629E-4</v>
      </c>
      <c r="AE2">
        <f t="array" ref="AE2:AF6">LOGEST(AD2:AD10,AC2:AC10,TRUE, TRUE)</f>
        <v>1.2478749220683458</v>
      </c>
      <c r="AF2">
        <v>1.24950783428447E-191</v>
      </c>
      <c r="AG2" s="20">
        <v>1949</v>
      </c>
      <c r="AH2" s="21">
        <v>2.9629629629629629E-4</v>
      </c>
      <c r="AI2">
        <f t="array" ref="AI2:AJ6">LOGEST(AH2:AH10,AG2:AG10,TRUE, TRUE)</f>
        <v>1.2447336930587605</v>
      </c>
      <c r="AJ2">
        <v>1.6002475856837888E-189</v>
      </c>
      <c r="AK2" s="20">
        <v>1949</v>
      </c>
      <c r="AL2" s="21">
        <v>2.9629629629629629E-4</v>
      </c>
      <c r="AM2">
        <f t="array" ref="AM2:AN6">LOGEST(AL2:AL10,AK2:AK10,TRUE, TRUE)</f>
        <v>1.2287591746062128</v>
      </c>
      <c r="AN2">
        <v>1.4196599304995893E-178</v>
      </c>
      <c r="AO2" s="20">
        <v>1949</v>
      </c>
      <c r="AP2" s="21">
        <v>2.9629629629629629E-4</v>
      </c>
      <c r="AQ2">
        <f t="array" ref="AQ2:AR6">LOGEST(AP2:AP10,AO2:AO10,TRUE, TRUE)</f>
        <v>1.2246640528673536</v>
      </c>
      <c r="AR2">
        <v>9.72931093592667E-176</v>
      </c>
      <c r="AS2" s="20">
        <v>1949</v>
      </c>
      <c r="AT2" s="21">
        <v>2.9629629629629629E-4</v>
      </c>
      <c r="AU2">
        <f t="array" ref="AU2:AV6">LOGEST(AT2:AT10,AS2:AS10,TRUE, TRUE)</f>
        <v>1.1988441086943891</v>
      </c>
      <c r="AV2">
        <v>1.4125597999185101E-157</v>
      </c>
    </row>
    <row r="3" spans="1:48" x14ac:dyDescent="0.25">
      <c r="B3">
        <v>0.2126919842392492</v>
      </c>
      <c r="C3" s="29">
        <v>0.82013893149853478</v>
      </c>
      <c r="D3">
        <v>31.918928138931737</v>
      </c>
      <c r="E3" s="20">
        <v>1950</v>
      </c>
      <c r="F3" s="21">
        <v>5.9259259259259258E-4</v>
      </c>
      <c r="G3">
        <v>3.1971720387726138E-2</v>
      </c>
      <c r="H3">
        <v>63.247202820877888</v>
      </c>
      <c r="I3" s="20">
        <v>1952</v>
      </c>
      <c r="J3" s="21">
        <v>1.7777777777777779E-3</v>
      </c>
      <c r="K3">
        <v>3.8037218900000787E-2</v>
      </c>
      <c r="L3">
        <v>75.368609646415209</v>
      </c>
      <c r="M3" s="20">
        <v>1952</v>
      </c>
      <c r="N3" s="21">
        <v>1.7777777777777779E-3</v>
      </c>
      <c r="O3">
        <v>3.7646705215223064E-2</v>
      </c>
      <c r="P3">
        <v>74.590713101250813</v>
      </c>
      <c r="Q3" s="20">
        <v>1950</v>
      </c>
      <c r="R3" s="21">
        <v>5.9259259259259258E-4</v>
      </c>
      <c r="S3">
        <v>3.6487713240854723E-2</v>
      </c>
      <c r="T3">
        <v>72.286377720418315</v>
      </c>
      <c r="U3" s="20">
        <v>1950</v>
      </c>
      <c r="V3" s="21">
        <v>5.9259259259259258E-4</v>
      </c>
      <c r="W3">
        <v>3.5418695235866438E-2</v>
      </c>
      <c r="X3">
        <v>70.145224411756729</v>
      </c>
      <c r="Y3" s="20">
        <v>1950</v>
      </c>
      <c r="Z3" s="21">
        <v>5.9259259259259258E-4</v>
      </c>
      <c r="AA3">
        <v>3.0768513636122236E-2</v>
      </c>
      <c r="AB3">
        <v>60.860914154912962</v>
      </c>
      <c r="AC3" s="20">
        <v>1950</v>
      </c>
      <c r="AD3" s="21">
        <v>5.9259259259259258E-4</v>
      </c>
      <c r="AE3">
        <v>2.9006086271528085E-2</v>
      </c>
      <c r="AF3">
        <v>57.332694719570782</v>
      </c>
      <c r="AG3" s="20">
        <v>1950</v>
      </c>
      <c r="AH3" s="21">
        <v>5.9259259259259258E-4</v>
      </c>
      <c r="AI3">
        <v>3.3074987608175087E-2</v>
      </c>
      <c r="AJ3">
        <v>65.364056013680695</v>
      </c>
      <c r="AK3" s="20">
        <v>1950</v>
      </c>
      <c r="AL3" s="21">
        <v>5.9259259259259258E-4</v>
      </c>
      <c r="AM3">
        <v>3.5528925407918084E-2</v>
      </c>
      <c r="AN3">
        <v>70.205643069348199</v>
      </c>
      <c r="AO3" s="20">
        <v>1950</v>
      </c>
      <c r="AP3" s="21">
        <v>5.9259259259259258E-4</v>
      </c>
      <c r="AQ3">
        <v>3.5015393391894876E-2</v>
      </c>
      <c r="AR3">
        <v>69.186961789641401</v>
      </c>
      <c r="AS3" s="20">
        <v>1950</v>
      </c>
      <c r="AT3" s="21">
        <v>5.9259259259259258E-4</v>
      </c>
      <c r="AU3">
        <v>2.7789758618501338E-2</v>
      </c>
      <c r="AV3">
        <v>54.887910962191526</v>
      </c>
    </row>
    <row r="4" spans="1:48" ht="15.75" thickBot="1" x14ac:dyDescent="0.3">
      <c r="B4">
        <v>0.21717699479374908</v>
      </c>
      <c r="C4" s="29">
        <v>0.83501071445827613</v>
      </c>
      <c r="D4">
        <v>35.42699746844945</v>
      </c>
      <c r="E4" s="20">
        <v>1952</v>
      </c>
      <c r="F4" s="21">
        <v>1.7777777777777779E-3</v>
      </c>
      <c r="G4">
        <v>0.84320637405183674</v>
      </c>
      <c r="H4">
        <v>2.2331966335756457</v>
      </c>
      <c r="I4" s="20">
        <v>1958</v>
      </c>
      <c r="J4" s="21">
        <v>5.3333333333333332E-3</v>
      </c>
      <c r="K4">
        <v>0.81160416521009549</v>
      </c>
      <c r="L4">
        <v>2.3869680821586661</v>
      </c>
      <c r="M4" s="20">
        <v>1958</v>
      </c>
      <c r="N4" s="21">
        <v>5.3333333333333332E-3</v>
      </c>
      <c r="O4">
        <v>0.82013893149853478</v>
      </c>
      <c r="P4">
        <v>2.3814496222543484</v>
      </c>
      <c r="Q4" s="20">
        <v>1958</v>
      </c>
      <c r="R4" s="21">
        <v>5.3333333333333332E-3</v>
      </c>
      <c r="S4">
        <v>0.83501071445827613</v>
      </c>
      <c r="T4">
        <v>2.3426134898288482</v>
      </c>
      <c r="U4" s="20">
        <v>1952</v>
      </c>
      <c r="V4" s="21">
        <v>1.7777777777777779E-3</v>
      </c>
      <c r="W4">
        <v>0.8394235554780074</v>
      </c>
      <c r="X4">
        <v>2.3574062010810874</v>
      </c>
      <c r="Y4" s="20">
        <v>1952</v>
      </c>
      <c r="Z4" s="21">
        <v>1.7777777777777779E-3</v>
      </c>
      <c r="AA4">
        <v>0.87026398970540508</v>
      </c>
      <c r="AB4">
        <v>2.148270068895259</v>
      </c>
      <c r="AC4" s="20">
        <v>1952</v>
      </c>
      <c r="AD4" s="21">
        <v>1.7777777777777779E-3</v>
      </c>
      <c r="AE4">
        <v>0.89277453311682387</v>
      </c>
      <c r="AF4">
        <v>1.9741667235286482</v>
      </c>
      <c r="AG4" s="20">
        <v>1952</v>
      </c>
      <c r="AH4" s="21">
        <v>1.7777777777777779E-3</v>
      </c>
      <c r="AI4">
        <v>0.8622331069454463</v>
      </c>
      <c r="AJ4">
        <v>2.2243731777181073</v>
      </c>
      <c r="AK4" s="20">
        <v>1952</v>
      </c>
      <c r="AL4" s="21">
        <v>1.7777777777777779E-3</v>
      </c>
      <c r="AM4">
        <v>0.82766882365038985</v>
      </c>
      <c r="AN4">
        <v>2.367114192396965</v>
      </c>
      <c r="AO4" s="20">
        <v>1952</v>
      </c>
      <c r="AP4" s="21">
        <v>1.7777777777777779E-3</v>
      </c>
      <c r="AQ4">
        <v>0.8271609485893523</v>
      </c>
      <c r="AR4">
        <v>2.3209568753448795</v>
      </c>
      <c r="AS4" s="20">
        <v>1952</v>
      </c>
      <c r="AT4" s="21">
        <v>1.7777777777777779E-3</v>
      </c>
      <c r="AU4">
        <v>0.85884125999814986</v>
      </c>
      <c r="AV4">
        <v>1.7606517332724614</v>
      </c>
    </row>
    <row r="5" spans="1:48" ht="17.25" thickTop="1" thickBot="1" x14ac:dyDescent="0.3">
      <c r="B5">
        <v>0.21425513320622322</v>
      </c>
      <c r="C5" s="29">
        <v>0.8394235554780074</v>
      </c>
      <c r="D5">
        <v>36.592944287923096</v>
      </c>
      <c r="E5" s="20">
        <v>1958</v>
      </c>
      <c r="F5" s="21">
        <v>5.3333333333333332E-3</v>
      </c>
      <c r="G5">
        <v>43.022482270069069</v>
      </c>
      <c r="H5">
        <v>8</v>
      </c>
      <c r="I5" s="20">
        <v>1980</v>
      </c>
      <c r="J5" s="21">
        <v>1.6E-2</v>
      </c>
      <c r="K5" s="26">
        <v>30.15581083735886</v>
      </c>
      <c r="L5">
        <v>7</v>
      </c>
      <c r="M5" s="20">
        <v>1980</v>
      </c>
      <c r="N5" s="21">
        <v>1.6E-2</v>
      </c>
      <c r="O5" s="26">
        <v>31.918928138931737</v>
      </c>
      <c r="P5">
        <v>7</v>
      </c>
      <c r="Q5" s="20">
        <v>1980</v>
      </c>
      <c r="R5" s="21">
        <v>1.6E-2</v>
      </c>
      <c r="S5" s="26">
        <v>35.42699746844945</v>
      </c>
      <c r="T5">
        <v>7</v>
      </c>
      <c r="U5" s="20">
        <v>1980</v>
      </c>
      <c r="V5" s="21">
        <v>1.6E-2</v>
      </c>
      <c r="W5" s="26">
        <v>36.592944287923096</v>
      </c>
      <c r="X5">
        <v>7</v>
      </c>
      <c r="Y5" s="20">
        <v>1958</v>
      </c>
      <c r="Z5" s="21">
        <v>5.3333333333333332E-3</v>
      </c>
      <c r="AA5" s="26">
        <v>46.955721191864342</v>
      </c>
      <c r="AB5">
        <v>7</v>
      </c>
      <c r="AC5" s="20">
        <v>1958</v>
      </c>
      <c r="AD5" s="21">
        <v>5.3333333333333332E-3</v>
      </c>
      <c r="AE5" s="26">
        <v>58.282998558790275</v>
      </c>
      <c r="AF5">
        <v>7</v>
      </c>
      <c r="AG5" s="20">
        <v>1958</v>
      </c>
      <c r="AH5" s="21">
        <v>5.3333333333333332E-3</v>
      </c>
      <c r="AI5" s="26">
        <v>43.810465742506786</v>
      </c>
      <c r="AJ5">
        <v>7</v>
      </c>
      <c r="AK5" s="20">
        <v>1958</v>
      </c>
      <c r="AL5" s="21">
        <v>5.3333333333333332E-3</v>
      </c>
      <c r="AM5" s="26">
        <v>33.619463919859875</v>
      </c>
      <c r="AN5">
        <v>7</v>
      </c>
      <c r="AO5" s="20">
        <v>1958</v>
      </c>
      <c r="AP5" s="21">
        <v>5.3333333333333332E-3</v>
      </c>
      <c r="AQ5" s="26">
        <v>33.500106560806834</v>
      </c>
      <c r="AR5">
        <v>7</v>
      </c>
      <c r="AS5" s="20">
        <v>1958</v>
      </c>
      <c r="AT5" s="21">
        <v>5.3333333333333332E-3</v>
      </c>
      <c r="AU5" s="26">
        <v>42.589561368344995</v>
      </c>
      <c r="AV5">
        <v>7</v>
      </c>
    </row>
    <row r="6" spans="1:48" ht="15.75" thickTop="1" x14ac:dyDescent="0.25">
      <c r="B6">
        <v>0.21083891591364629</v>
      </c>
      <c r="C6" s="29">
        <v>0.87026398970540508</v>
      </c>
      <c r="D6">
        <v>46.955721191864342</v>
      </c>
      <c r="E6" s="20">
        <v>1980</v>
      </c>
      <c r="F6" s="21">
        <v>1.6E-2</v>
      </c>
      <c r="G6">
        <v>214.56031262114942</v>
      </c>
      <c r="H6">
        <v>39.89733763370878</v>
      </c>
      <c r="I6" s="20">
        <v>1993</v>
      </c>
      <c r="J6" s="21">
        <v>0.125</v>
      </c>
      <c r="K6">
        <v>171.8162491746557</v>
      </c>
      <c r="L6">
        <v>39.883316376709544</v>
      </c>
      <c r="M6" s="20">
        <v>1993</v>
      </c>
      <c r="N6" s="21">
        <v>0.125</v>
      </c>
      <c r="O6">
        <v>181.02189067431999</v>
      </c>
      <c r="P6">
        <v>39.69911612334765</v>
      </c>
      <c r="Q6" s="20">
        <v>1993</v>
      </c>
      <c r="R6" s="21">
        <v>0.125</v>
      </c>
      <c r="S6">
        <v>194.41762161282901</v>
      </c>
      <c r="T6">
        <v>38.414865739096669</v>
      </c>
      <c r="U6" s="20">
        <v>1993</v>
      </c>
      <c r="V6" s="21">
        <v>0.125</v>
      </c>
      <c r="W6">
        <v>203.36031112610902</v>
      </c>
      <c r="X6">
        <v>38.901547978268951</v>
      </c>
      <c r="Y6" s="20">
        <v>1993</v>
      </c>
      <c r="Z6" s="21">
        <v>0.125</v>
      </c>
      <c r="AA6">
        <v>216.70367203264584</v>
      </c>
      <c r="AB6">
        <v>32.305450022378679</v>
      </c>
      <c r="AC6" s="20">
        <v>1980</v>
      </c>
      <c r="AD6" s="21">
        <v>1.6E-2</v>
      </c>
      <c r="AE6">
        <v>227.14832660921604</v>
      </c>
      <c r="AF6">
        <v>27.281339766014867</v>
      </c>
      <c r="AG6" s="20">
        <v>1980</v>
      </c>
      <c r="AH6" s="21">
        <v>1.6E-2</v>
      </c>
      <c r="AI6">
        <v>216.76700105622172</v>
      </c>
      <c r="AJ6">
        <v>34.634852236262255</v>
      </c>
      <c r="AK6" s="20">
        <v>1980</v>
      </c>
      <c r="AL6" s="21">
        <v>1.6E-2</v>
      </c>
      <c r="AM6">
        <v>188.37757536675164</v>
      </c>
      <c r="AN6">
        <v>39.22260719892995</v>
      </c>
      <c r="AO6" s="20">
        <v>1980</v>
      </c>
      <c r="AP6" s="21">
        <v>1.6E-2</v>
      </c>
      <c r="AQ6">
        <v>180.45974140266111</v>
      </c>
      <c r="AR6">
        <v>37.707885720474664</v>
      </c>
      <c r="AS6" s="20">
        <v>1980</v>
      </c>
      <c r="AT6" s="21">
        <v>1.6E-2</v>
      </c>
      <c r="AU6">
        <v>132.02314814516376</v>
      </c>
      <c r="AV6">
        <v>21.699261681127258</v>
      </c>
    </row>
    <row r="7" spans="1:48" x14ac:dyDescent="0.25">
      <c r="B7">
        <v>0.22144204222295941</v>
      </c>
      <c r="C7" s="29">
        <v>0.89277453311682387</v>
      </c>
      <c r="D7">
        <v>58.282998558790275</v>
      </c>
      <c r="E7" s="20">
        <v>1993</v>
      </c>
      <c r="F7" s="21">
        <v>0.125</v>
      </c>
      <c r="G7" t="s">
        <v>31</v>
      </c>
      <c r="H7">
        <f>TINV(0.0455,H5)</f>
        <v>2.3664194997430683</v>
      </c>
      <c r="I7" s="20">
        <v>1996</v>
      </c>
      <c r="J7" s="21">
        <v>0.76923076923076916</v>
      </c>
      <c r="K7" t="s">
        <v>31</v>
      </c>
      <c r="L7">
        <f>TINV(0.0455,L5)</f>
        <v>2.428809082234241</v>
      </c>
      <c r="M7" s="20">
        <v>1996</v>
      </c>
      <c r="N7" s="21">
        <v>0.76923076923076916</v>
      </c>
      <c r="O7" t="s">
        <v>31</v>
      </c>
      <c r="P7">
        <f>TINV(0.0455,P5)</f>
        <v>2.428809082234241</v>
      </c>
      <c r="Q7" s="20">
        <v>1996</v>
      </c>
      <c r="R7" s="21">
        <v>0.76923076923076916</v>
      </c>
      <c r="S7" t="s">
        <v>31</v>
      </c>
      <c r="T7">
        <f>TINV(0.0455,T5)</f>
        <v>2.428809082234241</v>
      </c>
      <c r="U7" s="20">
        <v>1996</v>
      </c>
      <c r="V7" s="21">
        <v>0.76923076923076916</v>
      </c>
      <c r="W7" t="s">
        <v>31</v>
      </c>
      <c r="X7">
        <f>TINV(0.0455,X5)</f>
        <v>2.428809082234241</v>
      </c>
      <c r="Y7" s="20">
        <v>1996</v>
      </c>
      <c r="Z7" s="21">
        <v>0.76923076923076916</v>
      </c>
      <c r="AA7" t="s">
        <v>31</v>
      </c>
      <c r="AB7">
        <f>TINV(0.0455,AB5)</f>
        <v>2.428809082234241</v>
      </c>
      <c r="AC7" s="20">
        <v>1996</v>
      </c>
      <c r="AD7" s="21">
        <v>0.76923076923076916</v>
      </c>
      <c r="AE7" t="s">
        <v>31</v>
      </c>
      <c r="AF7">
        <f>TINV(0.0455,AF5)</f>
        <v>2.428809082234241</v>
      </c>
      <c r="AG7" s="20">
        <v>1993</v>
      </c>
      <c r="AH7" s="21">
        <v>0.125</v>
      </c>
      <c r="AI7" t="s">
        <v>31</v>
      </c>
      <c r="AJ7">
        <f>TINV(0.0455,AJ5)</f>
        <v>2.428809082234241</v>
      </c>
      <c r="AK7" s="20">
        <v>1993</v>
      </c>
      <c r="AL7" s="21">
        <v>0.125</v>
      </c>
      <c r="AM7" t="s">
        <v>31</v>
      </c>
      <c r="AN7">
        <f>TINV(0.0455,AN5)</f>
        <v>2.428809082234241</v>
      </c>
      <c r="AO7" s="20">
        <v>1993</v>
      </c>
      <c r="AP7" s="21">
        <v>0.125</v>
      </c>
      <c r="AQ7" t="s">
        <v>31</v>
      </c>
      <c r="AR7">
        <f>TINV(0.0455,AR5)</f>
        <v>2.428809082234241</v>
      </c>
      <c r="AS7" s="20">
        <v>1993</v>
      </c>
      <c r="AT7" s="21">
        <v>0.125</v>
      </c>
    </row>
    <row r="8" spans="1:48" x14ac:dyDescent="0.25">
      <c r="B8">
        <v>0.21892160587893342</v>
      </c>
      <c r="C8" s="29">
        <v>0.8622331069454463</v>
      </c>
      <c r="D8">
        <v>43.810465742506786</v>
      </c>
      <c r="E8" s="20">
        <v>1996</v>
      </c>
      <c r="F8" s="21">
        <v>0.76923076923076916</v>
      </c>
      <c r="G8" t="s">
        <v>32</v>
      </c>
      <c r="H8">
        <f>H7*G3</f>
        <v>7.5658502565848149E-2</v>
      </c>
      <c r="I8" s="20">
        <v>1998</v>
      </c>
      <c r="J8" s="21">
        <v>20</v>
      </c>
      <c r="K8" t="s">
        <v>32</v>
      </c>
      <c r="L8">
        <f>L7*K3</f>
        <v>9.238514272725383E-2</v>
      </c>
      <c r="M8" s="20">
        <v>1998</v>
      </c>
      <c r="N8" s="21">
        <v>20</v>
      </c>
      <c r="O8" t="s">
        <v>32</v>
      </c>
      <c r="P8">
        <f>P7*O3</f>
        <v>9.1436659542928941E-2</v>
      </c>
      <c r="Q8" s="20">
        <v>1998</v>
      </c>
      <c r="R8" s="21">
        <v>20</v>
      </c>
      <c r="S8" t="s">
        <v>32</v>
      </c>
      <c r="T8">
        <f>T7*S3</f>
        <v>8.8621689309346524E-2</v>
      </c>
      <c r="U8" s="20">
        <v>1998</v>
      </c>
      <c r="V8" s="21">
        <v>20</v>
      </c>
      <c r="W8" t="s">
        <v>32</v>
      </c>
      <c r="X8">
        <f>X7*W3</f>
        <v>8.6025248669759039E-2</v>
      </c>
      <c r="Y8" s="20">
        <v>1998</v>
      </c>
      <c r="Z8" s="21">
        <v>20</v>
      </c>
      <c r="AA8" t="s">
        <v>32</v>
      </c>
      <c r="AB8">
        <f>AB7*AA3</f>
        <v>7.4730845366261775E-2</v>
      </c>
      <c r="AC8" s="20">
        <v>1998</v>
      </c>
      <c r="AD8" s="21">
        <v>20</v>
      </c>
      <c r="AE8" t="s">
        <v>32</v>
      </c>
      <c r="AF8">
        <f>AF7*AE3</f>
        <v>7.0450245776357348E-2</v>
      </c>
      <c r="AG8" s="20">
        <v>1998</v>
      </c>
      <c r="AH8" s="21">
        <v>20</v>
      </c>
      <c r="AI8" t="s">
        <v>32</v>
      </c>
      <c r="AJ8">
        <f>AJ7*AI3</f>
        <v>8.0332830297520627E-2</v>
      </c>
      <c r="AK8" s="20">
        <v>1996</v>
      </c>
      <c r="AL8" s="21">
        <v>0.76923076923076916</v>
      </c>
      <c r="AM8" t="s">
        <v>32</v>
      </c>
      <c r="AN8">
        <f>AN7*AM3</f>
        <v>8.6292976712774333E-2</v>
      </c>
      <c r="AO8" s="20">
        <v>1996</v>
      </c>
      <c r="AP8" s="21">
        <v>0.76923076923076916</v>
      </c>
      <c r="AQ8" t="s">
        <v>32</v>
      </c>
      <c r="AR8">
        <f>AR7*AQ3</f>
        <v>8.5045705488239101E-2</v>
      </c>
      <c r="AS8" s="20">
        <v>1996</v>
      </c>
      <c r="AT8" s="21">
        <v>0.76923076923076916</v>
      </c>
    </row>
    <row r="9" spans="1:48" x14ac:dyDescent="0.25">
      <c r="B9">
        <v>0.20600485906883134</v>
      </c>
      <c r="C9" s="29">
        <v>0.82766882365038985</v>
      </c>
      <c r="D9">
        <v>33.619463919859875</v>
      </c>
      <c r="E9" s="20">
        <v>1998</v>
      </c>
      <c r="F9" s="21">
        <v>20</v>
      </c>
      <c r="G9" t="s">
        <v>33</v>
      </c>
      <c r="H9">
        <f>G2+H8</f>
        <v>1.3089756306971652</v>
      </c>
      <c r="I9" s="20">
        <v>1999</v>
      </c>
      <c r="J9" s="21">
        <v>44.444444444444436</v>
      </c>
      <c r="K9" t="s">
        <v>33</v>
      </c>
      <c r="L9">
        <f>K2+L8</f>
        <v>1.3246807170832713</v>
      </c>
      <c r="M9" s="20">
        <v>1999</v>
      </c>
      <c r="N9" s="21">
        <v>44.444444444444436</v>
      </c>
      <c r="O9" t="s">
        <v>33</v>
      </c>
      <c r="P9">
        <f>O2+P8</f>
        <v>1.328440235503445</v>
      </c>
      <c r="Q9" s="20">
        <v>1999</v>
      </c>
      <c r="R9" s="21">
        <v>44.444444444444436</v>
      </c>
      <c r="S9" t="s">
        <v>33</v>
      </c>
      <c r="T9">
        <f>S2+T8</f>
        <v>1.3311856993459363</v>
      </c>
      <c r="U9" s="20">
        <v>1999</v>
      </c>
      <c r="V9" s="21">
        <v>44.444444444444436</v>
      </c>
      <c r="W9" t="s">
        <v>33</v>
      </c>
      <c r="X9">
        <f>W2+X8</f>
        <v>1.3249639575486611</v>
      </c>
      <c r="Y9" s="20">
        <v>1999</v>
      </c>
      <c r="Z9" s="21">
        <v>44.444444444444436</v>
      </c>
      <c r="AA9" t="s">
        <v>33</v>
      </c>
      <c r="AB9">
        <f>AA2+AB8</f>
        <v>1.3094442917201581</v>
      </c>
      <c r="AC9" s="20">
        <v>1999</v>
      </c>
      <c r="AD9" s="21">
        <v>44.444444444444436</v>
      </c>
      <c r="AE9" t="s">
        <v>33</v>
      </c>
      <c r="AF9">
        <f>AE2+AF8</f>
        <v>1.3183251678447032</v>
      </c>
      <c r="AG9" s="20">
        <v>1999</v>
      </c>
      <c r="AH9" s="21">
        <v>44.444444444444436</v>
      </c>
      <c r="AI9" t="s">
        <v>33</v>
      </c>
      <c r="AJ9">
        <f>AI2+AJ8</f>
        <v>1.3250665233562811</v>
      </c>
      <c r="AK9" s="20">
        <v>1999</v>
      </c>
      <c r="AL9" s="21">
        <v>44.444444444444436</v>
      </c>
      <c r="AM9" t="s">
        <v>33</v>
      </c>
      <c r="AN9">
        <f>AM2+AN8</f>
        <v>1.315052151318987</v>
      </c>
      <c r="AO9" s="20">
        <v>1998</v>
      </c>
      <c r="AP9" s="21">
        <v>20</v>
      </c>
      <c r="AQ9" t="s">
        <v>33</v>
      </c>
      <c r="AR9">
        <f>AQ2+AR8</f>
        <v>1.3097097583555928</v>
      </c>
      <c r="AS9" s="20">
        <v>1998</v>
      </c>
      <c r="AT9" s="21">
        <v>20</v>
      </c>
    </row>
    <row r="10" spans="1:48" x14ac:dyDescent="0.25">
      <c r="B10">
        <v>0.20266656382806122</v>
      </c>
      <c r="C10" s="29">
        <v>0.8271609485893523</v>
      </c>
      <c r="D10">
        <v>33.500106560806834</v>
      </c>
      <c r="E10" s="20">
        <v>1999</v>
      </c>
      <c r="F10" s="21">
        <v>44.444444444444436</v>
      </c>
      <c r="G10" t="s">
        <v>34</v>
      </c>
      <c r="H10">
        <f>G2-H8</f>
        <v>1.1576586255654691</v>
      </c>
      <c r="I10" s="20">
        <v>2006</v>
      </c>
      <c r="J10" s="21">
        <v>2000</v>
      </c>
      <c r="K10" t="s">
        <v>34</v>
      </c>
      <c r="L10">
        <f>K2-L8</f>
        <v>1.1399104316287638</v>
      </c>
      <c r="M10" s="20">
        <v>2006</v>
      </c>
      <c r="N10" s="21">
        <v>2000</v>
      </c>
      <c r="O10" t="s">
        <v>34</v>
      </c>
      <c r="P10">
        <f>O2-P8</f>
        <v>1.145566916417587</v>
      </c>
      <c r="Q10" s="20">
        <v>2006</v>
      </c>
      <c r="R10" s="21">
        <v>2000</v>
      </c>
      <c r="S10" t="s">
        <v>34</v>
      </c>
      <c r="T10">
        <f>S2-T8</f>
        <v>1.1539423207272432</v>
      </c>
      <c r="U10" s="20">
        <v>2006</v>
      </c>
      <c r="V10" s="21">
        <v>2000</v>
      </c>
      <c r="W10" t="s">
        <v>34</v>
      </c>
      <c r="X10">
        <f>W2-X8</f>
        <v>1.1529134602091431</v>
      </c>
      <c r="Y10" s="20">
        <v>2006</v>
      </c>
      <c r="Z10" s="21">
        <v>2000</v>
      </c>
      <c r="AA10" t="s">
        <v>34</v>
      </c>
      <c r="AB10">
        <f>AA2-AB8</f>
        <v>1.1599826009876344</v>
      </c>
      <c r="AC10" s="20">
        <v>2006</v>
      </c>
      <c r="AD10" s="21">
        <v>2000</v>
      </c>
      <c r="AE10" t="s">
        <v>34</v>
      </c>
      <c r="AF10">
        <f>AE2-AF8</f>
        <v>1.1774246762919884</v>
      </c>
      <c r="AG10" s="20">
        <v>2006</v>
      </c>
      <c r="AH10" s="21">
        <v>2000</v>
      </c>
      <c r="AI10" t="s">
        <v>34</v>
      </c>
      <c r="AJ10">
        <f>AI2-AJ8</f>
        <v>1.1644008627612399</v>
      </c>
      <c r="AK10" s="20">
        <v>2006</v>
      </c>
      <c r="AL10" s="21">
        <v>2000</v>
      </c>
      <c r="AM10" t="s">
        <v>34</v>
      </c>
      <c r="AN10">
        <f>AM2-AN8</f>
        <v>1.1424661978934385</v>
      </c>
      <c r="AO10" s="20">
        <v>2006</v>
      </c>
      <c r="AP10" s="21">
        <v>2000</v>
      </c>
      <c r="AQ10" t="s">
        <v>34</v>
      </c>
      <c r="AR10">
        <f>AQ2-AR8</f>
        <v>1.1396183473791144</v>
      </c>
      <c r="AS10" s="20">
        <v>1999</v>
      </c>
      <c r="AT10" s="21">
        <v>44.444444444444436</v>
      </c>
    </row>
    <row r="11" spans="1:48" x14ac:dyDescent="0.25">
      <c r="B11">
        <v>0.18135784982285061</v>
      </c>
      <c r="C11" s="29">
        <v>0.85884125999814986</v>
      </c>
      <c r="D11">
        <v>42.589561368344995</v>
      </c>
      <c r="E11" s="20">
        <v>2006</v>
      </c>
      <c r="F11" s="21">
        <v>2000</v>
      </c>
      <c r="G11" t="s">
        <v>35</v>
      </c>
      <c r="H11" s="30">
        <f>LN(G2)</f>
        <v>0.20970739154276088</v>
      </c>
      <c r="K11" t="s">
        <v>35</v>
      </c>
      <c r="L11" s="30">
        <f>LN(K2)</f>
        <v>0.20887875058652083</v>
      </c>
      <c r="O11" t="s">
        <v>35</v>
      </c>
      <c r="P11" s="30">
        <f>LN(O2)</f>
        <v>0.2126919842392492</v>
      </c>
      <c r="S11" t="s">
        <v>35</v>
      </c>
      <c r="T11" s="30">
        <f>LN(S2)</f>
        <v>0.21717699479374908</v>
      </c>
      <c r="W11" t="s">
        <v>35</v>
      </c>
      <c r="X11" s="30">
        <f>LN(W2)</f>
        <v>0.21425513320622322</v>
      </c>
      <c r="AA11" t="s">
        <v>35</v>
      </c>
      <c r="AB11" s="30">
        <f>LN(AA2)</f>
        <v>0.21083891591364629</v>
      </c>
      <c r="AE11" t="s">
        <v>35</v>
      </c>
      <c r="AF11" s="30">
        <f>LN(AE2)</f>
        <v>0.22144204222295941</v>
      </c>
      <c r="AI11" t="s">
        <v>35</v>
      </c>
      <c r="AJ11" s="30">
        <f>LN(AI2)</f>
        <v>0.21892160587893342</v>
      </c>
      <c r="AM11" t="s">
        <v>35</v>
      </c>
      <c r="AN11" s="30">
        <f>LN(AM2)</f>
        <v>0.20600485906883134</v>
      </c>
      <c r="AQ11" t="s">
        <v>35</v>
      </c>
      <c r="AR11" s="30">
        <f>LN(AQ2)</f>
        <v>0.20266656382806122</v>
      </c>
    </row>
    <row r="12" spans="1:48" x14ac:dyDescent="0.25">
      <c r="A12" t="s">
        <v>50</v>
      </c>
      <c r="B12" s="22">
        <f>AVERAGE(B2:B11)</f>
        <v>0.20942346995610245</v>
      </c>
      <c r="C12" s="22">
        <f>AVERAGE(C2:C11)</f>
        <v>0.84451200286504802</v>
      </c>
      <c r="D12" s="22">
        <f>AVERAGE(D2:D11)</f>
        <v>39.285299807483625</v>
      </c>
      <c r="E12" s="22">
        <f>AVERAGE(E2:E11)</f>
        <v>1978.1</v>
      </c>
      <c r="F12" s="22">
        <f>AVERAGE(F2:F11)</f>
        <v>206.53626752136751</v>
      </c>
      <c r="G12" t="s">
        <v>36</v>
      </c>
      <c r="H12" s="30">
        <f>LN(H9)</f>
        <v>0.26924487002197522</v>
      </c>
      <c r="K12" t="s">
        <v>36</v>
      </c>
      <c r="L12" s="30">
        <f>LN(L9)</f>
        <v>0.28117146216163402</v>
      </c>
      <c r="O12" t="s">
        <v>36</v>
      </c>
      <c r="P12" s="30">
        <f>LN(P9)</f>
        <v>0.28400549875751924</v>
      </c>
      <c r="S12" t="s">
        <v>36</v>
      </c>
      <c r="T12" s="30">
        <f>LN(T9)</f>
        <v>0.28607004834827021</v>
      </c>
      <c r="W12" t="s">
        <v>36</v>
      </c>
      <c r="X12" s="30">
        <f>LN(X9)</f>
        <v>0.28138525721814145</v>
      </c>
      <c r="AA12" t="s">
        <v>36</v>
      </c>
      <c r="AB12" s="30">
        <f>LN(AB9)</f>
        <v>0.26960284241898091</v>
      </c>
      <c r="AE12" t="s">
        <v>36</v>
      </c>
      <c r="AF12" s="30">
        <f>LN(AF9)</f>
        <v>0.27636211873564059</v>
      </c>
      <c r="AI12" t="s">
        <v>36</v>
      </c>
      <c r="AJ12" s="30">
        <f>LN(AJ9)</f>
        <v>0.28146266448451829</v>
      </c>
      <c r="AM12" t="s">
        <v>36</v>
      </c>
      <c r="AN12" s="30">
        <f>LN(AN9)</f>
        <v>0.2738763236410473</v>
      </c>
      <c r="AQ12" t="s">
        <v>36</v>
      </c>
      <c r="AR12" s="30">
        <f>LN(AR9)</f>
        <v>0.26980555415816715</v>
      </c>
    </row>
    <row r="13" spans="1:48" x14ac:dyDescent="0.25">
      <c r="A13" t="s">
        <v>51</v>
      </c>
      <c r="B13" s="22">
        <f>STDEV(B2:B11)</f>
        <v>1.1431573668611302E-2</v>
      </c>
      <c r="C13" s="22">
        <f>STDEV(C2:C11)</f>
        <v>2.5581444507995311E-2</v>
      </c>
      <c r="D13" s="22">
        <f>STDEV(D2:D11)</f>
        <v>8.6696124869588918</v>
      </c>
      <c r="E13" s="22">
        <f>STDEV(E2:E11)</f>
        <v>23.283041038489795</v>
      </c>
      <c r="F13" s="22">
        <f>STDEV(F2:F11)</f>
        <v>630.32651311790755</v>
      </c>
      <c r="G13" t="s">
        <v>37</v>
      </c>
      <c r="H13" s="30">
        <f>LN(H10)</f>
        <v>0.14639953911416331</v>
      </c>
      <c r="K13" t="s">
        <v>37</v>
      </c>
      <c r="L13" s="30">
        <f>LN(L10)</f>
        <v>0.13094969057302003</v>
      </c>
      <c r="O13" t="s">
        <v>37</v>
      </c>
      <c r="P13" s="30">
        <f>LN(P10)</f>
        <v>0.13589963798181248</v>
      </c>
      <c r="S13" t="s">
        <v>37</v>
      </c>
      <c r="T13" s="30">
        <f>LN(T10)</f>
        <v>0.14318418479798006</v>
      </c>
      <c r="W13" t="s">
        <v>37</v>
      </c>
      <c r="X13" s="30">
        <f>LN(X10)</f>
        <v>0.14229218227678056</v>
      </c>
      <c r="AA13" t="s">
        <v>37</v>
      </c>
      <c r="AB13" s="30">
        <f>LN(AB10)</f>
        <v>0.14840500585719388</v>
      </c>
      <c r="AE13" t="s">
        <v>37</v>
      </c>
      <c r="AF13" s="30">
        <f>LN(AF10)</f>
        <v>0.1633295756835422</v>
      </c>
      <c r="AI13" t="s">
        <v>37</v>
      </c>
      <c r="AJ13" s="30">
        <f>LN(AJ10)</f>
        <v>0.15220667383824923</v>
      </c>
      <c r="AM13" t="s">
        <v>37</v>
      </c>
      <c r="AN13" s="30">
        <f>LN(AN10)</f>
        <v>0.13318925725965167</v>
      </c>
      <c r="AQ13" t="s">
        <v>37</v>
      </c>
      <c r="AR13" s="30">
        <f>LN(AR10)</f>
        <v>0.13069342335328785</v>
      </c>
    </row>
    <row r="14" spans="1:48" x14ac:dyDescent="0.25">
      <c r="A14" t="s">
        <v>52</v>
      </c>
      <c r="B14" s="22">
        <f>MIN(B2:B11)</f>
        <v>0.18135784982285061</v>
      </c>
      <c r="C14" s="22">
        <f>MIN(C2:C11)</f>
        <v>0.81160416521009549</v>
      </c>
      <c r="D14" s="22">
        <f>MIN(D2:D11)</f>
        <v>30.15581083735886</v>
      </c>
      <c r="E14" s="22">
        <f>MIN(E2:E11)</f>
        <v>1949</v>
      </c>
      <c r="F14" s="22">
        <f>MIN(F2:F11)</f>
        <v>2.9629629629629629E-4</v>
      </c>
      <c r="G14" t="s">
        <v>38</v>
      </c>
      <c r="H14" s="30">
        <f>H12-H11</f>
        <v>5.953747847921434E-2</v>
      </c>
      <c r="K14" t="s">
        <v>38</v>
      </c>
      <c r="L14" s="30">
        <f>L12-L11</f>
        <v>7.2292711575113189E-2</v>
      </c>
      <c r="O14" t="s">
        <v>38</v>
      </c>
      <c r="P14" s="30">
        <f>P12-P11</f>
        <v>7.1313514518270033E-2</v>
      </c>
      <c r="S14" t="s">
        <v>38</v>
      </c>
      <c r="T14" s="30">
        <f>T12-T11</f>
        <v>6.8893053554521133E-2</v>
      </c>
      <c r="W14" t="s">
        <v>38</v>
      </c>
      <c r="X14" s="30">
        <f>X12-X11</f>
        <v>6.713012401191823E-2</v>
      </c>
      <c r="AA14" t="s">
        <v>38</v>
      </c>
      <c r="AB14" s="30">
        <f>AB12-AB11</f>
        <v>5.8763926505334629E-2</v>
      </c>
      <c r="AE14" t="s">
        <v>38</v>
      </c>
      <c r="AF14" s="30">
        <f>AF12-AF11</f>
        <v>5.4920076512681187E-2</v>
      </c>
      <c r="AI14" t="s">
        <v>38</v>
      </c>
      <c r="AJ14" s="30">
        <f>AJ12-AJ11</f>
        <v>6.2541058605584871E-2</v>
      </c>
      <c r="AM14" t="s">
        <v>38</v>
      </c>
      <c r="AN14" s="30">
        <f>AN12-AN11</f>
        <v>6.7871464572215962E-2</v>
      </c>
      <c r="AQ14" t="s">
        <v>38</v>
      </c>
      <c r="AR14" s="30">
        <f>AR12-AR11</f>
        <v>6.7138990330105924E-2</v>
      </c>
    </row>
    <row r="15" spans="1:48" x14ac:dyDescent="0.25">
      <c r="A15" t="s">
        <v>53</v>
      </c>
      <c r="B15" s="22">
        <f>MAX(B2:B11)</f>
        <v>0.22144204222295941</v>
      </c>
      <c r="C15" s="22">
        <f>MAX(C2:C11)</f>
        <v>0.89277453311682387</v>
      </c>
      <c r="D15" s="22">
        <f>MAX(D2:D11)</f>
        <v>58.282998558790275</v>
      </c>
      <c r="E15" s="22">
        <f>MAX(E2:E11)</f>
        <v>2006</v>
      </c>
      <c r="F15" s="22">
        <f>MAX(F2:F11)</f>
        <v>2000</v>
      </c>
      <c r="G15" t="s">
        <v>39</v>
      </c>
      <c r="H15" s="30">
        <f>H11-H13</f>
        <v>6.3307852428597572E-2</v>
      </c>
      <c r="K15" t="s">
        <v>39</v>
      </c>
      <c r="L15" s="30">
        <f>L11-L13</f>
        <v>7.7929060013500806E-2</v>
      </c>
      <c r="O15" t="s">
        <v>39</v>
      </c>
      <c r="P15" s="30">
        <f>P11-P13</f>
        <v>7.6792346257436722E-2</v>
      </c>
      <c r="S15" t="s">
        <v>39</v>
      </c>
      <c r="T15" s="30">
        <f>T11-T13</f>
        <v>7.3992809995769016E-2</v>
      </c>
      <c r="W15" t="s">
        <v>39</v>
      </c>
      <c r="X15" s="30">
        <f>X11-X13</f>
        <v>7.1962950929442659E-2</v>
      </c>
      <c r="AA15" t="s">
        <v>39</v>
      </c>
      <c r="AB15" s="30">
        <f>AB11-AB13</f>
        <v>6.2433910056452407E-2</v>
      </c>
      <c r="AE15" t="s">
        <v>39</v>
      </c>
      <c r="AF15" s="30">
        <f>AF11-AF13</f>
        <v>5.8112466539417207E-2</v>
      </c>
      <c r="AI15" t="s">
        <v>39</v>
      </c>
      <c r="AJ15" s="30">
        <f>AJ11-AJ13</f>
        <v>6.6714932040684183E-2</v>
      </c>
      <c r="AM15" t="s">
        <v>39</v>
      </c>
      <c r="AN15" s="30">
        <f>AN11-AN13</f>
        <v>7.2815601809179675E-2</v>
      </c>
      <c r="AQ15" t="s">
        <v>39</v>
      </c>
      <c r="AR15" s="30">
        <f>AR11-AR13</f>
        <v>7.1973140474773378E-2</v>
      </c>
    </row>
    <row r="16" spans="1:48" x14ac:dyDescent="0.25">
      <c r="A16" t="s">
        <v>54</v>
      </c>
      <c r="B16" s="22">
        <f>ABS(B15-B14)</f>
        <v>4.0084192400108798E-2</v>
      </c>
      <c r="C16" s="22">
        <f>ABS(C15-C14)</f>
        <v>8.117036790672838E-2</v>
      </c>
      <c r="D16" s="22">
        <f>ABS(D15-D14)</f>
        <v>28.127187721431415</v>
      </c>
      <c r="E16" s="22">
        <f>ABS(E15-E14)</f>
        <v>57</v>
      </c>
      <c r="F16" s="22">
        <f>ABS(F15-F14)</f>
        <v>1999.9997037037037</v>
      </c>
      <c r="G16" t="s">
        <v>40</v>
      </c>
      <c r="H16" s="31">
        <f>AVERAGE(H14:H15)</f>
        <v>6.1422665453905956E-2</v>
      </c>
      <c r="K16" t="s">
        <v>40</v>
      </c>
      <c r="L16" s="31">
        <f>AVERAGE(L14:L15)</f>
        <v>7.5110885794306997E-2</v>
      </c>
      <c r="O16" t="s">
        <v>40</v>
      </c>
      <c r="P16" s="31">
        <f>AVERAGE(P14:P15)</f>
        <v>7.4052930387853377E-2</v>
      </c>
      <c r="S16" t="s">
        <v>40</v>
      </c>
      <c r="T16" s="31">
        <f>AVERAGE(T14:T15)</f>
        <v>7.1442931775145074E-2</v>
      </c>
      <c r="W16" t="s">
        <v>40</v>
      </c>
      <c r="X16" s="31">
        <f>AVERAGE(X14:X15)</f>
        <v>6.9546537470680445E-2</v>
      </c>
      <c r="AA16" t="s">
        <v>40</v>
      </c>
      <c r="AB16" s="31">
        <f>AVERAGE(AB14:AB15)</f>
        <v>6.0598918280893518E-2</v>
      </c>
      <c r="AE16" t="s">
        <v>40</v>
      </c>
      <c r="AF16" s="31">
        <f>AVERAGE(AF14:AF15)</f>
        <v>5.6516271526049197E-2</v>
      </c>
      <c r="AI16" t="s">
        <v>40</v>
      </c>
      <c r="AJ16" s="31">
        <f>AVERAGE(AJ14:AJ15)</f>
        <v>6.4627995323134527E-2</v>
      </c>
      <c r="AM16" t="s">
        <v>40</v>
      </c>
      <c r="AN16" s="31">
        <f>AVERAGE(AN14:AN15)</f>
        <v>7.0343533190697818E-2</v>
      </c>
      <c r="AQ16" t="s">
        <v>40</v>
      </c>
      <c r="AR16" s="31">
        <f>AVERAGE(AR14:AR15)</f>
        <v>6.9556065402439651E-2</v>
      </c>
    </row>
    <row r="17" spans="1:44" x14ac:dyDescent="0.25">
      <c r="A17" t="s">
        <v>55</v>
      </c>
      <c r="B17" s="22">
        <f>COUNT(B2:B11)</f>
        <v>10</v>
      </c>
      <c r="G17" t="s">
        <v>41</v>
      </c>
      <c r="H17">
        <f>TINV(0.3173,H5)</f>
        <v>1.0665531354182853</v>
      </c>
      <c r="K17" t="s">
        <v>41</v>
      </c>
      <c r="L17">
        <f>TINV(0.3173,L5)</f>
        <v>1.0767385673224843</v>
      </c>
      <c r="O17" t="s">
        <v>41</v>
      </c>
      <c r="P17">
        <f>TINV(0.3173,P5)</f>
        <v>1.0767385673224843</v>
      </c>
      <c r="S17" t="s">
        <v>41</v>
      </c>
      <c r="T17">
        <f>TINV(0.3173,T5)</f>
        <v>1.0767385673224843</v>
      </c>
      <c r="W17" t="s">
        <v>41</v>
      </c>
      <c r="X17">
        <f>TINV(0.3173,X5)</f>
        <v>1.0767385673224843</v>
      </c>
      <c r="AA17" t="s">
        <v>41</v>
      </c>
      <c r="AB17">
        <f>TINV(0.3173,AB5)</f>
        <v>1.0767385673224843</v>
      </c>
      <c r="AE17" t="s">
        <v>41</v>
      </c>
      <c r="AF17">
        <f>TINV(0.3173,AF5)</f>
        <v>1.0767385673224843</v>
      </c>
      <c r="AI17" t="s">
        <v>41</v>
      </c>
      <c r="AJ17">
        <f>TINV(0.3173,AJ5)</f>
        <v>1.0767385673224843</v>
      </c>
      <c r="AM17" t="s">
        <v>41</v>
      </c>
      <c r="AN17">
        <f>TINV(0.3173,AN5)</f>
        <v>1.0767385673224843</v>
      </c>
      <c r="AQ17" t="s">
        <v>41</v>
      </c>
      <c r="AR17">
        <f>TINV(0.3173,AR5)</f>
        <v>1.0767385673224843</v>
      </c>
    </row>
    <row r="18" spans="1:44" x14ac:dyDescent="0.25">
      <c r="G18" t="s">
        <v>42</v>
      </c>
      <c r="H18">
        <f>H17*G3</f>
        <v>3.4099538624246029E-2</v>
      </c>
      <c r="K18" t="s">
        <v>42</v>
      </c>
      <c r="L18">
        <f>L17*K3</f>
        <v>4.0956140583318569E-2</v>
      </c>
      <c r="O18" t="s">
        <v>42</v>
      </c>
      <c r="P18">
        <f>P17*O3</f>
        <v>4.0535659437851181E-2</v>
      </c>
      <c r="S18" t="s">
        <v>42</v>
      </c>
      <c r="T18">
        <f>T17*S3</f>
        <v>3.9287728079831552E-2</v>
      </c>
      <c r="W18" t="s">
        <v>42</v>
      </c>
      <c r="X18">
        <f>X17*W3</f>
        <v>3.8136675164698527E-2</v>
      </c>
      <c r="AA18" t="s">
        <v>42</v>
      </c>
      <c r="AB18">
        <f>AB17*AA3</f>
        <v>3.3129645291200577E-2</v>
      </c>
      <c r="AE18" t="s">
        <v>42</v>
      </c>
      <c r="AF18">
        <f>AF17*AE3</f>
        <v>3.1231971775637531E-2</v>
      </c>
      <c r="AI18" t="s">
        <v>42</v>
      </c>
      <c r="AJ18">
        <f>AJ17*AI3</f>
        <v>3.5613114771435361E-2</v>
      </c>
      <c r="AM18" t="s">
        <v>42</v>
      </c>
      <c r="AN18">
        <f>AN17*AM3</f>
        <v>3.8255364242229126E-2</v>
      </c>
      <c r="AQ18" t="s">
        <v>42</v>
      </c>
      <c r="AR18">
        <f>AR17*AQ3</f>
        <v>3.7702424515022072E-2</v>
      </c>
    </row>
    <row r="19" spans="1:44" x14ac:dyDescent="0.25">
      <c r="G19" t="s">
        <v>43</v>
      </c>
      <c r="H19">
        <f>G2+H18</f>
        <v>1.2674166667555631</v>
      </c>
      <c r="K19" t="s">
        <v>43</v>
      </c>
      <c r="L19">
        <f>K2+L18</f>
        <v>1.2732517149393361</v>
      </c>
      <c r="O19" t="s">
        <v>43</v>
      </c>
      <c r="P19">
        <f>O2+P18</f>
        <v>1.2775392353983672</v>
      </c>
      <c r="S19" t="s">
        <v>43</v>
      </c>
      <c r="T19">
        <f>S2+T18</f>
        <v>1.2818517381164214</v>
      </c>
      <c r="W19" t="s">
        <v>43</v>
      </c>
      <c r="X19">
        <f>W2+X18</f>
        <v>1.2770753840436007</v>
      </c>
      <c r="AA19" t="s">
        <v>43</v>
      </c>
      <c r="AB19">
        <f>AA2+AB18</f>
        <v>1.2678430916450969</v>
      </c>
      <c r="AE19" t="s">
        <v>43</v>
      </c>
      <c r="AF19">
        <f>AE2+AF18</f>
        <v>1.2791068938439834</v>
      </c>
      <c r="AI19" t="s">
        <v>43</v>
      </c>
      <c r="AJ19">
        <f>AI2+AJ18</f>
        <v>1.2803468078301958</v>
      </c>
      <c r="AM19" t="s">
        <v>43</v>
      </c>
      <c r="AN19">
        <f>AM2+AN18</f>
        <v>1.267014538848442</v>
      </c>
      <c r="AQ19" t="s">
        <v>43</v>
      </c>
      <c r="AR19">
        <f>AQ2+AR18</f>
        <v>1.2623664773823757</v>
      </c>
    </row>
    <row r="20" spans="1:44" x14ac:dyDescent="0.25">
      <c r="G20" t="s">
        <v>44</v>
      </c>
      <c r="H20">
        <f>G2-H18</f>
        <v>1.1992175895070711</v>
      </c>
      <c r="K20" t="s">
        <v>44</v>
      </c>
      <c r="L20">
        <f>K2-L18</f>
        <v>1.191339433772699</v>
      </c>
      <c r="O20" t="s">
        <v>44</v>
      </c>
      <c r="P20">
        <f>O2-P18</f>
        <v>1.1964679165226648</v>
      </c>
      <c r="S20" t="s">
        <v>44</v>
      </c>
      <c r="T20">
        <f>S2-T18</f>
        <v>1.2032762819567582</v>
      </c>
      <c r="W20" t="s">
        <v>44</v>
      </c>
      <c r="X20">
        <f>W2-X18</f>
        <v>1.2008020337142036</v>
      </c>
      <c r="AA20" t="s">
        <v>44</v>
      </c>
      <c r="AB20">
        <f>AA2-AB18</f>
        <v>1.2015838010626956</v>
      </c>
      <c r="AE20" t="s">
        <v>44</v>
      </c>
      <c r="AF20">
        <f>AE2-AF18</f>
        <v>1.2166429502927083</v>
      </c>
      <c r="AI20" t="s">
        <v>44</v>
      </c>
      <c r="AJ20">
        <f>AI2-AJ18</f>
        <v>1.2091205782873251</v>
      </c>
      <c r="AM20" t="s">
        <v>44</v>
      </c>
      <c r="AN20">
        <f>AM2-AN18</f>
        <v>1.1905038103639836</v>
      </c>
      <c r="AQ20" t="s">
        <v>44</v>
      </c>
      <c r="AR20">
        <f>AQ2-AR18</f>
        <v>1.1869616283523314</v>
      </c>
    </row>
    <row r="21" spans="1:44" x14ac:dyDescent="0.25">
      <c r="G21" t="s">
        <v>35</v>
      </c>
      <c r="H21" s="30">
        <f>LN(G2)</f>
        <v>0.20970739154276088</v>
      </c>
      <c r="K21" t="s">
        <v>35</v>
      </c>
      <c r="L21" s="30">
        <f>LN(K2)</f>
        <v>0.20887875058652083</v>
      </c>
      <c r="O21" t="s">
        <v>35</v>
      </c>
      <c r="P21" s="30">
        <f>LN(O2)</f>
        <v>0.2126919842392492</v>
      </c>
      <c r="S21" t="s">
        <v>35</v>
      </c>
      <c r="T21" s="30">
        <f>LN(S2)</f>
        <v>0.21717699479374908</v>
      </c>
      <c r="W21" t="s">
        <v>35</v>
      </c>
      <c r="X21" s="30">
        <f>LN(W2)</f>
        <v>0.21425513320622322</v>
      </c>
      <c r="AA21" t="s">
        <v>35</v>
      </c>
      <c r="AB21" s="30">
        <f>LN(AA2)</f>
        <v>0.21083891591364629</v>
      </c>
      <c r="AE21" t="s">
        <v>35</v>
      </c>
      <c r="AF21" s="30">
        <f>LN(AE2)</f>
        <v>0.22144204222295941</v>
      </c>
      <c r="AI21" t="s">
        <v>35</v>
      </c>
      <c r="AJ21" s="30">
        <f>LN(AI2)</f>
        <v>0.21892160587893342</v>
      </c>
      <c r="AM21" t="s">
        <v>35</v>
      </c>
      <c r="AN21" s="30">
        <f>LN(AM2)</f>
        <v>0.20600485906883134</v>
      </c>
      <c r="AQ21" t="s">
        <v>35</v>
      </c>
      <c r="AR21" s="30">
        <f>LN(AQ2)</f>
        <v>0.20266656382806122</v>
      </c>
    </row>
    <row r="22" spans="1:44" x14ac:dyDescent="0.25">
      <c r="G22" t="s">
        <v>45</v>
      </c>
      <c r="H22" s="30">
        <f>LN(H19)</f>
        <v>0.23698070817237121</v>
      </c>
      <c r="K22" t="s">
        <v>45</v>
      </c>
      <c r="L22" s="30">
        <f>LN(L19)</f>
        <v>0.24157403368081465</v>
      </c>
      <c r="O22" t="s">
        <v>45</v>
      </c>
      <c r="P22" s="30">
        <f>LN(P19)</f>
        <v>0.24493575526469952</v>
      </c>
      <c r="S22" t="s">
        <v>45</v>
      </c>
      <c r="T22" s="30">
        <f>LN(T19)</f>
        <v>0.24830570291548207</v>
      </c>
      <c r="W22" t="s">
        <v>45</v>
      </c>
      <c r="X22" s="30">
        <f>LN(X19)</f>
        <v>0.24457260744871664</v>
      </c>
      <c r="AA22" t="s">
        <v>45</v>
      </c>
      <c r="AB22" s="30">
        <f>LN(AB19)</f>
        <v>0.23731710359863245</v>
      </c>
      <c r="AE22" t="s">
        <v>45</v>
      </c>
      <c r="AF22" s="30">
        <f>LN(AF19)</f>
        <v>0.24616209521386467</v>
      </c>
      <c r="AI22" t="s">
        <v>45</v>
      </c>
      <c r="AJ22" s="30">
        <f>LN(AJ19)</f>
        <v>0.2471309848502731</v>
      </c>
      <c r="AM22" t="s">
        <v>45</v>
      </c>
      <c r="AN22" s="30">
        <f>LN(AN19)</f>
        <v>0.23666337629166642</v>
      </c>
      <c r="AQ22" t="s">
        <v>45</v>
      </c>
      <c r="AR22" s="30">
        <f>LN(AR19)</f>
        <v>0.23298811608513562</v>
      </c>
    </row>
    <row r="23" spans="1:44" x14ac:dyDescent="0.25">
      <c r="G23" t="s">
        <v>46</v>
      </c>
      <c r="H23" s="30">
        <f>LN(H20)</f>
        <v>0.18166933539970787</v>
      </c>
      <c r="K23" t="s">
        <v>46</v>
      </c>
      <c r="L23" s="30">
        <f>LN(L20)</f>
        <v>0.17507824873819197</v>
      </c>
      <c r="O23" t="s">
        <v>46</v>
      </c>
      <c r="P23" s="30">
        <f>LN(P20)</f>
        <v>0.17937381356688176</v>
      </c>
      <c r="S23" t="s">
        <v>46</v>
      </c>
      <c r="T23" s="30">
        <f>LN(T20)</f>
        <v>0.18504807143646992</v>
      </c>
      <c r="W23" t="s">
        <v>46</v>
      </c>
      <c r="X23" s="30">
        <f>LN(X20)</f>
        <v>0.18298969496842876</v>
      </c>
      <c r="AA23" t="s">
        <v>46</v>
      </c>
      <c r="AB23" s="30">
        <f>LN(AB20)</f>
        <v>0.18364052079729426</v>
      </c>
      <c r="AE23" t="s">
        <v>46</v>
      </c>
      <c r="AF23" s="30">
        <f>LN(AF20)</f>
        <v>0.19609538582619843</v>
      </c>
      <c r="AI23" t="s">
        <v>46</v>
      </c>
      <c r="AJ23" s="30">
        <f>LN(AJ20)</f>
        <v>0.18989330056140113</v>
      </c>
      <c r="AM23" t="s">
        <v>46</v>
      </c>
      <c r="AN23" s="30">
        <f>LN(AN20)</f>
        <v>0.17437658758139174</v>
      </c>
      <c r="AQ23" t="s">
        <v>46</v>
      </c>
      <c r="AR23" s="30">
        <f>LN(AR20)</f>
        <v>0.17139678852736759</v>
      </c>
    </row>
    <row r="24" spans="1:44" x14ac:dyDescent="0.25">
      <c r="G24" t="s">
        <v>47</v>
      </c>
      <c r="H24" s="30">
        <f>H22-H21</f>
        <v>2.7273316629610328E-2</v>
      </c>
      <c r="K24" t="s">
        <v>47</v>
      </c>
      <c r="L24" s="30">
        <f>L22-L21</f>
        <v>3.2695283094293814E-2</v>
      </c>
      <c r="O24" t="s">
        <v>47</v>
      </c>
      <c r="P24" s="30">
        <f>P22-P21</f>
        <v>3.2243771025450313E-2</v>
      </c>
      <c r="S24" t="s">
        <v>47</v>
      </c>
      <c r="T24" s="30">
        <f>T22-T21</f>
        <v>3.112870812173299E-2</v>
      </c>
      <c r="W24" t="s">
        <v>47</v>
      </c>
      <c r="X24" s="30">
        <f>X22-X21</f>
        <v>3.0317474242493425E-2</v>
      </c>
      <c r="AA24" t="s">
        <v>47</v>
      </c>
      <c r="AB24" s="30">
        <f>AB22-AB21</f>
        <v>2.6478187684986165E-2</v>
      </c>
      <c r="AE24" t="s">
        <v>47</v>
      </c>
      <c r="AF24" s="30">
        <f>AF22-AF21</f>
        <v>2.4720052990905267E-2</v>
      </c>
      <c r="AI24" t="s">
        <v>47</v>
      </c>
      <c r="AJ24" s="30">
        <f>AJ22-AJ21</f>
        <v>2.8209378971339683E-2</v>
      </c>
      <c r="AM24" t="s">
        <v>47</v>
      </c>
      <c r="AN24" s="30">
        <f>AN22-AN21</f>
        <v>3.065851722283508E-2</v>
      </c>
      <c r="AQ24" t="s">
        <v>47</v>
      </c>
      <c r="AR24" s="30">
        <f>AR22-AR21</f>
        <v>3.0321552257074391E-2</v>
      </c>
    </row>
    <row r="25" spans="1:44" x14ac:dyDescent="0.25">
      <c r="G25" t="s">
        <v>48</v>
      </c>
      <c r="H25" s="30">
        <f>H21-H23</f>
        <v>2.803805614305302E-2</v>
      </c>
      <c r="K25" t="s">
        <v>48</v>
      </c>
      <c r="L25" s="30">
        <f>L21-L23</f>
        <v>3.3800501848328862E-2</v>
      </c>
      <c r="O25" t="s">
        <v>48</v>
      </c>
      <c r="P25" s="30">
        <f>P21-P23</f>
        <v>3.3318170672367448E-2</v>
      </c>
      <c r="S25" t="s">
        <v>48</v>
      </c>
      <c r="T25" s="30">
        <f>T21-T23</f>
        <v>3.2128923357279154E-2</v>
      </c>
      <c r="W25" t="s">
        <v>48</v>
      </c>
      <c r="X25" s="30">
        <f>X21-X23</f>
        <v>3.1265438237794457E-2</v>
      </c>
      <c r="AA25" t="s">
        <v>48</v>
      </c>
      <c r="AB25" s="30">
        <f>AB21-AB23</f>
        <v>2.7198395116352025E-2</v>
      </c>
      <c r="AE25" t="s">
        <v>48</v>
      </c>
      <c r="AF25" s="30">
        <f>AF21-AF23</f>
        <v>2.534665639676098E-2</v>
      </c>
      <c r="AI25" t="s">
        <v>48</v>
      </c>
      <c r="AJ25" s="30">
        <f>AJ21-AJ23</f>
        <v>2.9028305317532282E-2</v>
      </c>
      <c r="AM25" t="s">
        <v>48</v>
      </c>
      <c r="AN25" s="30">
        <f>AN21-AN23</f>
        <v>3.1628271487439602E-2</v>
      </c>
      <c r="AQ25" t="s">
        <v>48</v>
      </c>
      <c r="AR25" s="30">
        <f>AR21-AR23</f>
        <v>3.1269775300693636E-2</v>
      </c>
    </row>
    <row r="26" spans="1:44" x14ac:dyDescent="0.25">
      <c r="G26" t="s">
        <v>49</v>
      </c>
      <c r="H26" s="31">
        <f>AVERAGE(H24:H25)</f>
        <v>2.7655686386331674E-2</v>
      </c>
      <c r="K26" t="s">
        <v>49</v>
      </c>
      <c r="L26" s="31">
        <f>AVERAGE(L24:L25)</f>
        <v>3.3247892471311338E-2</v>
      </c>
      <c r="O26" t="s">
        <v>49</v>
      </c>
      <c r="P26" s="31">
        <f>AVERAGE(P24:P25)</f>
        <v>3.278097084890888E-2</v>
      </c>
      <c r="S26" t="s">
        <v>49</v>
      </c>
      <c r="T26" s="31">
        <f>AVERAGE(T24:T25)</f>
        <v>3.1628815739506072E-2</v>
      </c>
      <c r="W26" t="s">
        <v>49</v>
      </c>
      <c r="X26" s="31">
        <f>AVERAGE(X24:X25)</f>
        <v>3.0791456240143941E-2</v>
      </c>
      <c r="AA26" t="s">
        <v>49</v>
      </c>
      <c r="AB26" s="31">
        <f>AVERAGE(AB24:AB25)</f>
        <v>2.6838291400669095E-2</v>
      </c>
      <c r="AE26" t="s">
        <v>49</v>
      </c>
      <c r="AF26" s="31">
        <f>AVERAGE(AF24:AF25)</f>
        <v>2.5033354693833124E-2</v>
      </c>
      <c r="AI26" t="s">
        <v>49</v>
      </c>
      <c r="AJ26" s="31">
        <f>AVERAGE(AJ24:AJ25)</f>
        <v>2.8618842144435983E-2</v>
      </c>
      <c r="AM26" t="s">
        <v>49</v>
      </c>
      <c r="AN26" s="31">
        <f>AVERAGE(AN24:AN25)</f>
        <v>3.1143394355137341E-2</v>
      </c>
      <c r="AQ26" t="s">
        <v>49</v>
      </c>
      <c r="AR26" s="31">
        <f>AVERAGE(AR24:AR25)</f>
        <v>3.0795663778884014E-2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F1" sqref="F1"/>
    </sheetView>
  </sheetViews>
  <sheetFormatPr defaultColWidth="11.42578125" defaultRowHeight="15" x14ac:dyDescent="0.25"/>
  <sheetData>
    <row r="1" spans="1:36" ht="17.25" thickTop="1" thickBot="1" x14ac:dyDescent="0.3">
      <c r="B1" s="22" t="s">
        <v>28</v>
      </c>
      <c r="C1" s="22" t="s">
        <v>29</v>
      </c>
      <c r="D1" s="22" t="s">
        <v>30</v>
      </c>
      <c r="E1" s="32" t="s">
        <v>3</v>
      </c>
      <c r="F1" s="33" t="s">
        <v>6</v>
      </c>
      <c r="G1" s="25">
        <f>LN(G2)</f>
        <v>0.45744130009307737</v>
      </c>
      <c r="H1" s="26">
        <f>G4</f>
        <v>0.85254585819311823</v>
      </c>
      <c r="I1" s="24" t="s">
        <v>3</v>
      </c>
      <c r="J1" s="19" t="s">
        <v>6</v>
      </c>
      <c r="K1" s="27">
        <f>LN(K2)</f>
        <v>0.75846057170908376</v>
      </c>
      <c r="L1" s="28">
        <f>K4</f>
        <v>0.95037190544792594</v>
      </c>
      <c r="M1" s="24" t="s">
        <v>3</v>
      </c>
      <c r="N1" s="19" t="s">
        <v>6</v>
      </c>
      <c r="O1" s="27">
        <f>LN(O2)</f>
        <v>0.43596066874658451</v>
      </c>
      <c r="P1" s="28">
        <f>O4</f>
        <v>0.90535643091914153</v>
      </c>
      <c r="Q1" s="24" t="s">
        <v>3</v>
      </c>
      <c r="R1" s="19" t="s">
        <v>6</v>
      </c>
      <c r="S1" s="27">
        <f>LN(S2)</f>
        <v>0.45744130009307749</v>
      </c>
      <c r="T1" s="28">
        <f>S4</f>
        <v>0.89174808177136888</v>
      </c>
      <c r="U1" s="24" t="s">
        <v>3</v>
      </c>
      <c r="V1" s="19" t="s">
        <v>6</v>
      </c>
      <c r="W1" s="27">
        <f>LN(W2)</f>
        <v>0.45483845166789</v>
      </c>
      <c r="X1" s="28">
        <f>W4</f>
        <v>0.85158951275459205</v>
      </c>
      <c r="Y1" s="24" t="s">
        <v>3</v>
      </c>
      <c r="Z1" s="19" t="s">
        <v>6</v>
      </c>
      <c r="AA1" s="27">
        <f>LN(AA2)</f>
        <v>0.45036490930625644</v>
      </c>
      <c r="AB1" s="28">
        <f>AA4</f>
        <v>0.85174759482246309</v>
      </c>
      <c r="AC1" s="24" t="s">
        <v>3</v>
      </c>
      <c r="AD1" s="19" t="s">
        <v>6</v>
      </c>
      <c r="AE1" s="27">
        <f>LN(AE2)</f>
        <v>0.45575524017250457</v>
      </c>
      <c r="AF1" s="28">
        <f>AE4</f>
        <v>0.84558288256620084</v>
      </c>
      <c r="AG1" s="24" t="s">
        <v>3</v>
      </c>
      <c r="AH1" s="19" t="s">
        <v>6</v>
      </c>
      <c r="AI1" s="27">
        <f>LN(AI2)</f>
        <v>0.39939078652743315</v>
      </c>
      <c r="AJ1" s="28">
        <f>AI4</f>
        <v>0.79936683315041479</v>
      </c>
    </row>
    <row r="2" spans="1:36" ht="15.75" thickTop="1" x14ac:dyDescent="0.25">
      <c r="B2">
        <v>0.75846057170908376</v>
      </c>
      <c r="C2" s="29">
        <v>0.95037190544792594</v>
      </c>
      <c r="D2">
        <v>76.599507921926346</v>
      </c>
      <c r="E2" s="20">
        <v>1980</v>
      </c>
      <c r="F2" s="21">
        <v>1.6E-2</v>
      </c>
      <c r="G2">
        <f t="array" ref="G2:H6">LOGEST(F2:F8,E2:E8,TRUE, TRUE)</f>
        <v>1.5800259960394956</v>
      </c>
      <c r="H2">
        <v>0</v>
      </c>
      <c r="I2" s="20">
        <v>1993</v>
      </c>
      <c r="J2" s="21">
        <v>0.125</v>
      </c>
      <c r="K2">
        <f t="array" ref="K2:L6">LOGEST(J2:J7,I2:I7,TRUE, TRUE)</f>
        <v>2.1349870299752349</v>
      </c>
      <c r="L2">
        <v>0</v>
      </c>
      <c r="M2" s="20">
        <v>1980</v>
      </c>
      <c r="N2" s="21">
        <v>1.6E-2</v>
      </c>
      <c r="O2">
        <f t="array" ref="O2:P6">LOGEST(N2:N7,M2:M7,TRUE, TRUE)</f>
        <v>1.5464479698162301</v>
      </c>
      <c r="P2">
        <v>0</v>
      </c>
      <c r="Q2" s="20">
        <v>1980</v>
      </c>
      <c r="R2" s="21">
        <v>1.6E-2</v>
      </c>
      <c r="S2">
        <f t="array" ref="S2:T6">LOGEST(R2:R7,Q2:Q7,TRUE, TRUE)</f>
        <v>1.5800259960394958</v>
      </c>
      <c r="T2">
        <v>0</v>
      </c>
      <c r="U2" s="20">
        <v>1980</v>
      </c>
      <c r="V2" s="21">
        <v>1.6E-2</v>
      </c>
      <c r="W2">
        <f t="array" ref="W2:X6">LOGEST(V2:V7,U2:U7,TRUE, TRUE)</f>
        <v>1.5759187754191173</v>
      </c>
      <c r="X2">
        <v>0</v>
      </c>
      <c r="Y2" s="20">
        <v>1980</v>
      </c>
      <c r="Z2" s="21">
        <v>1.6E-2</v>
      </c>
      <c r="AA2">
        <f t="array" ref="AA2:AB6">LOGEST(Z2:Z7,Y2:Y7,TRUE, TRUE)</f>
        <v>1.5688845816317574</v>
      </c>
      <c r="AB2">
        <v>0</v>
      </c>
      <c r="AC2" s="20">
        <v>1980</v>
      </c>
      <c r="AD2" s="21">
        <v>1.6E-2</v>
      </c>
      <c r="AE2">
        <f t="array" ref="AE2:AF6">LOGEST(AD2:AD7,AC2:AC7,TRUE, TRUE)</f>
        <v>1.5773642221198458</v>
      </c>
      <c r="AF2">
        <v>0</v>
      </c>
      <c r="AG2" s="20">
        <v>1980</v>
      </c>
      <c r="AH2" s="21">
        <v>1.6E-2</v>
      </c>
      <c r="AI2">
        <f t="array" ref="AI2:AJ6">LOGEST(AH2:AH7,AG2:AG7,TRUE, TRUE)</f>
        <v>1.4909161347192461</v>
      </c>
      <c r="AJ2">
        <v>0</v>
      </c>
    </row>
    <row r="3" spans="1:36" x14ac:dyDescent="0.25">
      <c r="B3">
        <v>0.43596066874658451</v>
      </c>
      <c r="C3" s="29">
        <v>0.90535643091914153</v>
      </c>
      <c r="D3">
        <v>38.263833019469182</v>
      </c>
      <c r="E3" s="20">
        <v>1993</v>
      </c>
      <c r="F3" s="21">
        <v>0.125</v>
      </c>
      <c r="G3">
        <v>8.5078531207585559E-2</v>
      </c>
      <c r="H3">
        <v>169.81794786173006</v>
      </c>
      <c r="I3" s="20">
        <v>1996</v>
      </c>
      <c r="J3" s="21">
        <v>0.76923076923076916</v>
      </c>
      <c r="K3">
        <v>8.6660266292253027E-2</v>
      </c>
      <c r="L3">
        <v>173.20533002591841</v>
      </c>
      <c r="M3" s="20">
        <v>1996</v>
      </c>
      <c r="N3" s="21">
        <v>0.76923076923076916</v>
      </c>
      <c r="O3">
        <v>7.04779192584397E-2</v>
      </c>
      <c r="P3">
        <v>140.71029394763769</v>
      </c>
      <c r="Q3" s="20">
        <v>1993</v>
      </c>
      <c r="R3" s="21">
        <v>0.125</v>
      </c>
      <c r="S3">
        <v>7.9689680417538156E-2</v>
      </c>
      <c r="T3">
        <v>159.06191296864608</v>
      </c>
      <c r="U3" s="20">
        <v>1993</v>
      </c>
      <c r="V3" s="21">
        <v>0.125</v>
      </c>
      <c r="W3">
        <v>9.493892721744196E-2</v>
      </c>
      <c r="X3">
        <v>189.46799587520297</v>
      </c>
      <c r="Y3" s="20">
        <v>1993</v>
      </c>
      <c r="Z3" s="21">
        <v>0.125</v>
      </c>
      <c r="AA3">
        <v>9.3946361547625507E-2</v>
      </c>
      <c r="AB3">
        <v>187.47146903210023</v>
      </c>
      <c r="AC3" s="20">
        <v>1993</v>
      </c>
      <c r="AD3" s="21">
        <v>0.125</v>
      </c>
      <c r="AE3">
        <v>9.7380343967410021E-2</v>
      </c>
      <c r="AF3">
        <v>194.30777280581376</v>
      </c>
      <c r="AG3" s="20">
        <v>1993</v>
      </c>
      <c r="AH3" s="21">
        <v>0.125</v>
      </c>
      <c r="AI3">
        <v>0.10004522102784826</v>
      </c>
      <c r="AJ3">
        <v>199.5246784961418</v>
      </c>
    </row>
    <row r="4" spans="1:36" ht="15.75" thickBot="1" x14ac:dyDescent="0.3">
      <c r="B4">
        <v>0.45744130009307749</v>
      </c>
      <c r="C4" s="29">
        <v>0.89174808177136888</v>
      </c>
      <c r="D4">
        <v>32.950846372550075</v>
      </c>
      <c r="E4" s="20">
        <v>1996</v>
      </c>
      <c r="F4" s="21">
        <v>0.76923076923076916</v>
      </c>
      <c r="G4">
        <v>0.85254585819311823</v>
      </c>
      <c r="H4">
        <v>1.6887606254710597</v>
      </c>
      <c r="I4" s="20">
        <v>1998</v>
      </c>
      <c r="J4" s="21">
        <v>20</v>
      </c>
      <c r="K4">
        <v>0.95037190544792594</v>
      </c>
      <c r="L4">
        <v>0.84614035510259644</v>
      </c>
      <c r="M4" s="20">
        <v>1998</v>
      </c>
      <c r="N4" s="21">
        <v>20</v>
      </c>
      <c r="O4">
        <v>0.90535643091914153</v>
      </c>
      <c r="P4">
        <v>1.3801800893362328</v>
      </c>
      <c r="Q4" s="20">
        <v>1998</v>
      </c>
      <c r="R4" s="21">
        <v>20</v>
      </c>
      <c r="S4">
        <v>0.89174808177136888</v>
      </c>
      <c r="T4">
        <v>1.5817949914667986</v>
      </c>
      <c r="U4" s="20">
        <v>1996</v>
      </c>
      <c r="V4" s="21">
        <v>0.76923076923076916</v>
      </c>
      <c r="W4">
        <v>0.85158951275459205</v>
      </c>
      <c r="X4">
        <v>1.8732904281504361</v>
      </c>
      <c r="Y4" s="20">
        <v>1996</v>
      </c>
      <c r="Z4" s="21">
        <v>0.76923076923076916</v>
      </c>
      <c r="AA4">
        <v>0.85174759482246309</v>
      </c>
      <c r="AB4">
        <v>1.8397662564092903</v>
      </c>
      <c r="AC4" s="20">
        <v>1996</v>
      </c>
      <c r="AD4" s="21">
        <v>0.76923076923076916</v>
      </c>
      <c r="AE4">
        <v>0.84558288256620084</v>
      </c>
      <c r="AF4">
        <v>1.8866001825597714</v>
      </c>
      <c r="AG4" s="20">
        <v>1996</v>
      </c>
      <c r="AH4" s="21">
        <v>0.76923076923076916</v>
      </c>
      <c r="AI4">
        <v>0.79936683315041479</v>
      </c>
      <c r="AJ4">
        <v>1.6660858801819673</v>
      </c>
    </row>
    <row r="5" spans="1:36" ht="17.25" thickTop="1" thickBot="1" x14ac:dyDescent="0.3">
      <c r="B5">
        <v>0.45483845166789</v>
      </c>
      <c r="C5" s="29">
        <v>0.85158951275459205</v>
      </c>
      <c r="D5">
        <v>22.952273213588324</v>
      </c>
      <c r="E5" s="20">
        <v>1998</v>
      </c>
      <c r="F5" s="21">
        <v>20</v>
      </c>
      <c r="G5">
        <v>28.908847447285787</v>
      </c>
      <c r="H5">
        <v>5</v>
      </c>
      <c r="I5" s="20">
        <v>1999</v>
      </c>
      <c r="J5" s="21">
        <v>44.444444444444436</v>
      </c>
      <c r="K5" s="26">
        <v>76.599507921926346</v>
      </c>
      <c r="L5">
        <v>4</v>
      </c>
      <c r="M5" s="20">
        <v>1999</v>
      </c>
      <c r="N5" s="21">
        <v>44.444444444444436</v>
      </c>
      <c r="O5" s="26">
        <v>38.263833019469182</v>
      </c>
      <c r="P5">
        <v>4</v>
      </c>
      <c r="Q5" s="20">
        <v>1999</v>
      </c>
      <c r="R5" s="21">
        <v>44.444444444444436</v>
      </c>
      <c r="S5" s="26">
        <v>32.950846372550075</v>
      </c>
      <c r="T5">
        <v>4</v>
      </c>
      <c r="U5" s="20">
        <v>1999</v>
      </c>
      <c r="V5" s="21">
        <v>44.444444444444436</v>
      </c>
      <c r="W5" s="26">
        <v>22.952273213588324</v>
      </c>
      <c r="X5">
        <v>4</v>
      </c>
      <c r="Y5" s="20">
        <v>1998</v>
      </c>
      <c r="Z5" s="21">
        <v>20</v>
      </c>
      <c r="AA5" s="26">
        <v>22.981012518548187</v>
      </c>
      <c r="AB5">
        <v>4</v>
      </c>
      <c r="AC5" s="20">
        <v>1998</v>
      </c>
      <c r="AD5" s="21">
        <v>20</v>
      </c>
      <c r="AE5" s="26">
        <v>21.903863939921408</v>
      </c>
      <c r="AF5">
        <v>4</v>
      </c>
      <c r="AG5" s="20">
        <v>1998</v>
      </c>
      <c r="AH5" s="21">
        <v>20</v>
      </c>
      <c r="AI5" s="26">
        <v>15.936883132581968</v>
      </c>
      <c r="AJ5">
        <v>4</v>
      </c>
    </row>
    <row r="6" spans="1:36" ht="15.75" thickTop="1" x14ac:dyDescent="0.25">
      <c r="B6">
        <v>0.45036490930625644</v>
      </c>
      <c r="C6" s="29">
        <v>0.85174759482246309</v>
      </c>
      <c r="D6">
        <v>22.981012518548187</v>
      </c>
      <c r="E6" s="20">
        <v>1999</v>
      </c>
      <c r="F6" s="21">
        <v>44.444444444444436</v>
      </c>
      <c r="G6">
        <v>82.445501954152903</v>
      </c>
      <c r="H6">
        <v>14.259562250707022</v>
      </c>
      <c r="I6" s="20">
        <v>2000</v>
      </c>
      <c r="J6" s="21">
        <v>37.037037037037038</v>
      </c>
      <c r="K6">
        <v>54.841685835819767</v>
      </c>
      <c r="L6">
        <v>2.863814002132592</v>
      </c>
      <c r="M6" s="20">
        <v>2000</v>
      </c>
      <c r="N6" s="21">
        <v>37.037037037037038</v>
      </c>
      <c r="O6">
        <v>72.888663750137169</v>
      </c>
      <c r="P6">
        <v>7.6195883160006872</v>
      </c>
      <c r="Q6" s="20">
        <v>2000</v>
      </c>
      <c r="R6" s="21">
        <v>37.037037037037038</v>
      </c>
      <c r="S6">
        <v>82.445501954152917</v>
      </c>
      <c r="T6">
        <v>10.008301580117797</v>
      </c>
      <c r="U6" s="20">
        <v>2000</v>
      </c>
      <c r="V6" s="21">
        <v>37.037037037037038</v>
      </c>
      <c r="W6">
        <v>80.544507997023899</v>
      </c>
      <c r="X6">
        <v>14.036868112800178</v>
      </c>
      <c r="Y6" s="20">
        <v>2000</v>
      </c>
      <c r="Z6" s="21">
        <v>37.037037037037038</v>
      </c>
      <c r="AA6">
        <v>77.784749513454898</v>
      </c>
      <c r="AB6">
        <v>13.538959512889019</v>
      </c>
      <c r="AC6" s="20">
        <v>1999</v>
      </c>
      <c r="AD6" s="21">
        <v>44.444444444444436</v>
      </c>
      <c r="AE6">
        <v>77.961552217243081</v>
      </c>
      <c r="AF6">
        <v>14.237040995338251</v>
      </c>
      <c r="AG6" s="20">
        <v>1999</v>
      </c>
      <c r="AH6" s="21">
        <v>44.444444444444436</v>
      </c>
      <c r="AI6">
        <v>44.238272100672489</v>
      </c>
      <c r="AJ6">
        <v>11.103368640566885</v>
      </c>
    </row>
    <row r="7" spans="1:36" x14ac:dyDescent="0.25">
      <c r="B7">
        <v>0.45575524017250457</v>
      </c>
      <c r="C7" s="29">
        <v>0.84558288256620084</v>
      </c>
      <c r="D7">
        <v>21.903863939921408</v>
      </c>
      <c r="E7" s="20">
        <v>2000</v>
      </c>
      <c r="F7" s="21">
        <v>37.037037037037038</v>
      </c>
      <c r="G7" t="s">
        <v>31</v>
      </c>
      <c r="H7">
        <f>TINV(0.0455,H5)</f>
        <v>2.6486542542831191</v>
      </c>
      <c r="I7" s="20">
        <v>2006</v>
      </c>
      <c r="J7" s="21">
        <v>2000</v>
      </c>
      <c r="K7" t="s">
        <v>31</v>
      </c>
      <c r="L7">
        <f>TINV(0.0455,L5)</f>
        <v>2.8693151696963848</v>
      </c>
      <c r="M7" s="20">
        <v>2006</v>
      </c>
      <c r="N7" s="21">
        <v>2000</v>
      </c>
      <c r="O7" t="s">
        <v>31</v>
      </c>
      <c r="P7">
        <f>TINV(0.0455,P5)</f>
        <v>2.8693151696963848</v>
      </c>
      <c r="Q7" s="20">
        <v>2006</v>
      </c>
      <c r="R7" s="21">
        <v>2000</v>
      </c>
      <c r="S7" t="s">
        <v>31</v>
      </c>
      <c r="T7">
        <f>TINV(0.0455,T5)</f>
        <v>2.8693151696963848</v>
      </c>
      <c r="U7" s="20">
        <v>2006</v>
      </c>
      <c r="V7" s="21">
        <v>2000</v>
      </c>
      <c r="W7" t="s">
        <v>31</v>
      </c>
      <c r="X7">
        <f>TINV(0.0455,X5)</f>
        <v>2.8693151696963848</v>
      </c>
      <c r="Y7" s="20">
        <v>2006</v>
      </c>
      <c r="Z7" s="21">
        <v>2000</v>
      </c>
      <c r="AA7" t="s">
        <v>31</v>
      </c>
      <c r="AB7">
        <f>TINV(0.0455,AB5)</f>
        <v>2.8693151696963848</v>
      </c>
      <c r="AC7" s="20">
        <v>2006</v>
      </c>
      <c r="AD7" s="21">
        <v>2000</v>
      </c>
      <c r="AE7" t="s">
        <v>31</v>
      </c>
      <c r="AF7">
        <f>TINV(0.0455,AF5)</f>
        <v>2.8693151696963848</v>
      </c>
      <c r="AG7" s="20">
        <v>2000</v>
      </c>
      <c r="AH7" s="21">
        <v>37.037037037037038</v>
      </c>
    </row>
    <row r="8" spans="1:36" x14ac:dyDescent="0.25">
      <c r="B8">
        <v>0.39939078652743315</v>
      </c>
      <c r="C8" s="29">
        <v>0.79936683315041479</v>
      </c>
      <c r="D8">
        <v>15.936883132581968</v>
      </c>
      <c r="E8" s="20">
        <v>2006</v>
      </c>
      <c r="F8" s="21">
        <v>2000</v>
      </c>
      <c r="G8" t="s">
        <v>32</v>
      </c>
      <c r="H8">
        <f>H7*G3</f>
        <v>0.22534361363113059</v>
      </c>
      <c r="K8" t="s">
        <v>32</v>
      </c>
      <c r="L8">
        <f>L7*K3</f>
        <v>0.24865561668228989</v>
      </c>
      <c r="O8" t="s">
        <v>32</v>
      </c>
      <c r="P8">
        <f>P7*O3</f>
        <v>0.202223362856878</v>
      </c>
      <c r="S8" t="s">
        <v>32</v>
      </c>
      <c r="T8">
        <f>T7*S3</f>
        <v>0.22865480889029915</v>
      </c>
      <c r="W8" t="s">
        <v>32</v>
      </c>
      <c r="X8">
        <f>X7*W3</f>
        <v>0.27240970405970721</v>
      </c>
      <c r="AA8" t="s">
        <v>32</v>
      </c>
      <c r="AB8">
        <f>AB7*AA3</f>
        <v>0.26956172032638298</v>
      </c>
      <c r="AE8" t="s">
        <v>32</v>
      </c>
      <c r="AF8">
        <f>AF7*AE3</f>
        <v>0.2794148981759414</v>
      </c>
    </row>
    <row r="9" spans="1:36" x14ac:dyDescent="0.25">
      <c r="A9" t="s">
        <v>50</v>
      </c>
      <c r="B9" s="22">
        <f>AVERAGE(B2:B8)</f>
        <v>0.48745884688897567</v>
      </c>
      <c r="C9" s="22">
        <f>AVERAGE(C2:C8)</f>
        <v>0.87082332020458675</v>
      </c>
      <c r="D9" s="22">
        <f>AVERAGE(D2:D8)</f>
        <v>33.08403144551221</v>
      </c>
      <c r="E9" s="22">
        <f>AVERAGE(E2:E8)</f>
        <v>1996</v>
      </c>
      <c r="F9" s="22">
        <f>AVERAGE(F2:F8)</f>
        <v>300.3416731786732</v>
      </c>
      <c r="G9" t="s">
        <v>33</v>
      </c>
      <c r="H9">
        <f>G2+H8</f>
        <v>1.8053696096706262</v>
      </c>
      <c r="K9" t="s">
        <v>33</v>
      </c>
      <c r="L9">
        <f>K2+L8</f>
        <v>2.3836426466575249</v>
      </c>
      <c r="O9" t="s">
        <v>33</v>
      </c>
      <c r="P9">
        <f>O2+P8</f>
        <v>1.748671332673108</v>
      </c>
      <c r="S9" t="s">
        <v>33</v>
      </c>
      <c r="T9">
        <f>S2+T8</f>
        <v>1.8086808049297949</v>
      </c>
      <c r="W9" t="s">
        <v>33</v>
      </c>
      <c r="X9">
        <f>W2+X8</f>
        <v>1.8483284794788246</v>
      </c>
      <c r="AA9" t="s">
        <v>33</v>
      </c>
      <c r="AB9">
        <f>AA2+AB8</f>
        <v>1.8384463019581403</v>
      </c>
      <c r="AE9" t="s">
        <v>33</v>
      </c>
      <c r="AF9">
        <f>AE2+AF8</f>
        <v>1.8567791202957873</v>
      </c>
    </row>
    <row r="10" spans="1:36" x14ac:dyDescent="0.25">
      <c r="A10" t="s">
        <v>51</v>
      </c>
      <c r="B10" s="22">
        <f>STDEV(B2:B8)</f>
        <v>0.12124094649880095</v>
      </c>
      <c r="C10" s="22">
        <f>STDEV(C2:C8)</f>
        <v>4.9049788784195497E-2</v>
      </c>
      <c r="D10" s="22">
        <f>STDEV(D2:D8)</f>
        <v>20.592025692024677</v>
      </c>
      <c r="E10" s="22">
        <f>STDEV(E2:E8)</f>
        <v>8.1034971874288129</v>
      </c>
      <c r="F10" s="22">
        <f>STDEV(F2:F8)</f>
        <v>749.70125314655388</v>
      </c>
      <c r="G10" t="s">
        <v>34</v>
      </c>
      <c r="H10">
        <f>G2-H8</f>
        <v>1.3546823824083649</v>
      </c>
      <c r="K10" t="s">
        <v>34</v>
      </c>
      <c r="L10">
        <f>K2-L8</f>
        <v>1.886331413292945</v>
      </c>
      <c r="O10" t="s">
        <v>34</v>
      </c>
      <c r="P10">
        <f>O2-P8</f>
        <v>1.3442246069593522</v>
      </c>
      <c r="S10" t="s">
        <v>34</v>
      </c>
      <c r="T10">
        <f>S2-T8</f>
        <v>1.3513711871491967</v>
      </c>
      <c r="W10" t="s">
        <v>34</v>
      </c>
      <c r="X10">
        <f>W2-X8</f>
        <v>1.30350907135941</v>
      </c>
      <c r="AA10" t="s">
        <v>34</v>
      </c>
      <c r="AB10">
        <f>AA2-AB8</f>
        <v>1.2993228613053744</v>
      </c>
      <c r="AE10" t="s">
        <v>34</v>
      </c>
      <c r="AF10">
        <f>AE2-AF8</f>
        <v>1.2979493239439044</v>
      </c>
    </row>
    <row r="11" spans="1:36" x14ac:dyDescent="0.25">
      <c r="A11" t="s">
        <v>52</v>
      </c>
      <c r="B11" s="22">
        <f>MIN(B2:B8)</f>
        <v>0.39939078652743315</v>
      </c>
      <c r="C11" s="22">
        <f>MIN(C2:C8)</f>
        <v>0.79936683315041479</v>
      </c>
      <c r="D11" s="22">
        <f>MIN(D2:D8)</f>
        <v>15.936883132581968</v>
      </c>
      <c r="E11" s="22">
        <f>MIN(E2:E8)</f>
        <v>1980</v>
      </c>
      <c r="F11" s="22">
        <f>MIN(F2:F8)</f>
        <v>1.6E-2</v>
      </c>
      <c r="G11" t="s">
        <v>35</v>
      </c>
      <c r="H11" s="30">
        <f>LN(G2)</f>
        <v>0.45744130009307737</v>
      </c>
      <c r="K11" t="s">
        <v>35</v>
      </c>
      <c r="L11" s="30">
        <f>LN(K2)</f>
        <v>0.75846057170908376</v>
      </c>
      <c r="O11" t="s">
        <v>35</v>
      </c>
      <c r="P11" s="30">
        <f>LN(O2)</f>
        <v>0.43596066874658451</v>
      </c>
      <c r="S11" t="s">
        <v>35</v>
      </c>
      <c r="T11" s="30">
        <f>LN(S2)</f>
        <v>0.45744130009307749</v>
      </c>
      <c r="W11" t="s">
        <v>35</v>
      </c>
      <c r="X11" s="30">
        <f>LN(W2)</f>
        <v>0.45483845166789</v>
      </c>
      <c r="AA11" t="s">
        <v>35</v>
      </c>
      <c r="AB11" s="30">
        <f>LN(AA2)</f>
        <v>0.45036490930625644</v>
      </c>
      <c r="AE11" t="s">
        <v>35</v>
      </c>
      <c r="AF11" s="30">
        <f>LN(AE2)</f>
        <v>0.45575524017250457</v>
      </c>
    </row>
    <row r="12" spans="1:36" x14ac:dyDescent="0.25">
      <c r="A12" t="s">
        <v>53</v>
      </c>
      <c r="B12" s="22">
        <f>MAX(B2:B8)</f>
        <v>0.75846057170908376</v>
      </c>
      <c r="C12" s="22">
        <f>MAX(C2:C8)</f>
        <v>0.95037190544792594</v>
      </c>
      <c r="D12" s="22">
        <f>MAX(D2:D8)</f>
        <v>76.599507921926346</v>
      </c>
      <c r="E12" s="22">
        <f>MAX(E2:E8)</f>
        <v>2006</v>
      </c>
      <c r="F12" s="22">
        <f>MAX(F2:F8)</f>
        <v>2000</v>
      </c>
      <c r="G12" t="s">
        <v>36</v>
      </c>
      <c r="H12" s="30">
        <f>LN(H9)</f>
        <v>0.59076534072297371</v>
      </c>
      <c r="K12" t="s">
        <v>36</v>
      </c>
      <c r="L12" s="30">
        <f>LN(L9)</f>
        <v>0.86862984143122157</v>
      </c>
      <c r="O12" t="s">
        <v>36</v>
      </c>
      <c r="P12" s="30">
        <f>LN(P9)</f>
        <v>0.55885626109541486</v>
      </c>
      <c r="S12" t="s">
        <v>36</v>
      </c>
      <c r="T12" s="30">
        <f>LN(T9)</f>
        <v>0.59259774249152164</v>
      </c>
      <c r="W12" t="s">
        <v>36</v>
      </c>
      <c r="X12" s="30">
        <f>LN(X9)</f>
        <v>0.61428170605980303</v>
      </c>
      <c r="AA12" t="s">
        <v>36</v>
      </c>
      <c r="AB12" s="30">
        <f>LN(AB9)</f>
        <v>0.60892081380375396</v>
      </c>
      <c r="AE12" t="s">
        <v>36</v>
      </c>
      <c r="AF12" s="30">
        <f>LN(AF9)</f>
        <v>0.61884333092121302</v>
      </c>
    </row>
    <row r="13" spans="1:36" x14ac:dyDescent="0.25">
      <c r="A13" t="s">
        <v>54</v>
      </c>
      <c r="B13" s="22">
        <f>ABS(B12-B11)</f>
        <v>0.35906978518165061</v>
      </c>
      <c r="C13" s="22">
        <f>ABS(C12-C11)</f>
        <v>0.15100507229751114</v>
      </c>
      <c r="D13" s="22">
        <f>ABS(D12-D11)</f>
        <v>60.662624789344378</v>
      </c>
      <c r="E13" s="22">
        <f>ABS(E12-E11)</f>
        <v>26</v>
      </c>
      <c r="F13" s="22">
        <f>ABS(F12-F11)</f>
        <v>1999.9839999999999</v>
      </c>
      <c r="G13" t="s">
        <v>37</v>
      </c>
      <c r="H13" s="30">
        <f>LN(H10)</f>
        <v>0.30356702272805508</v>
      </c>
      <c r="K13" t="s">
        <v>37</v>
      </c>
      <c r="L13" s="30">
        <f>LN(L10)</f>
        <v>0.6346338916226717</v>
      </c>
      <c r="O13" t="s">
        <v>37</v>
      </c>
      <c r="P13" s="30">
        <f>LN(P10)</f>
        <v>0.2958173464115823</v>
      </c>
      <c r="S13" t="s">
        <v>37</v>
      </c>
      <c r="T13" s="30">
        <f>LN(T10)</f>
        <v>0.30111977116659916</v>
      </c>
      <c r="W13" t="s">
        <v>37</v>
      </c>
      <c r="X13" s="30">
        <f>LN(X10)</f>
        <v>0.26505991359958603</v>
      </c>
      <c r="AA13" t="s">
        <v>37</v>
      </c>
      <c r="AB13" s="30">
        <f>LN(AB10)</f>
        <v>0.26184325284556187</v>
      </c>
      <c r="AE13" t="s">
        <v>37</v>
      </c>
      <c r="AF13" s="30">
        <f>LN(AF10)</f>
        <v>0.26078557587407108</v>
      </c>
    </row>
    <row r="14" spans="1:36" x14ac:dyDescent="0.25">
      <c r="A14" t="s">
        <v>55</v>
      </c>
      <c r="B14" s="22">
        <f>COUNT(B2:B8)</f>
        <v>7</v>
      </c>
      <c r="G14" t="s">
        <v>38</v>
      </c>
      <c r="H14" s="30">
        <f>H12-H11</f>
        <v>0.13332404062989633</v>
      </c>
      <c r="K14" t="s">
        <v>38</v>
      </c>
      <c r="L14" s="30">
        <f>L12-L11</f>
        <v>0.11016926972213781</v>
      </c>
      <c r="O14" t="s">
        <v>38</v>
      </c>
      <c r="P14" s="30">
        <f>P12-P11</f>
        <v>0.12289559234883035</v>
      </c>
      <c r="S14" t="s">
        <v>38</v>
      </c>
      <c r="T14" s="30">
        <f>T12-T11</f>
        <v>0.13515644239844415</v>
      </c>
      <c r="W14" t="s">
        <v>38</v>
      </c>
      <c r="X14" s="30">
        <f>X12-X11</f>
        <v>0.15944325439191304</v>
      </c>
      <c r="AA14" t="s">
        <v>38</v>
      </c>
      <c r="AB14" s="30">
        <f>AB12-AB11</f>
        <v>0.15855590449749751</v>
      </c>
      <c r="AE14" t="s">
        <v>38</v>
      </c>
      <c r="AF14" s="30">
        <f>AF12-AF11</f>
        <v>0.16308809074870845</v>
      </c>
    </row>
    <row r="15" spans="1:36" x14ac:dyDescent="0.25">
      <c r="G15" t="s">
        <v>39</v>
      </c>
      <c r="H15" s="30">
        <f>H11-H13</f>
        <v>0.15387427736502229</v>
      </c>
      <c r="K15" t="s">
        <v>39</v>
      </c>
      <c r="L15" s="30">
        <f>L11-L13</f>
        <v>0.12382668008641207</v>
      </c>
      <c r="O15" t="s">
        <v>39</v>
      </c>
      <c r="P15" s="30">
        <f>P11-P13</f>
        <v>0.14014332233500221</v>
      </c>
      <c r="S15" t="s">
        <v>39</v>
      </c>
      <c r="T15" s="30">
        <f>T11-T13</f>
        <v>0.15632152892647833</v>
      </c>
      <c r="W15" t="s">
        <v>39</v>
      </c>
      <c r="X15" s="30">
        <f>X11-X13</f>
        <v>0.18977853806830397</v>
      </c>
      <c r="AA15" t="s">
        <v>39</v>
      </c>
      <c r="AB15" s="30">
        <f>AB11-AB13</f>
        <v>0.18852165646069458</v>
      </c>
      <c r="AE15" t="s">
        <v>39</v>
      </c>
      <c r="AF15" s="30">
        <f>AF11-AF13</f>
        <v>0.19496966429843349</v>
      </c>
    </row>
    <row r="16" spans="1:36" x14ac:dyDescent="0.25">
      <c r="G16" t="s">
        <v>40</v>
      </c>
      <c r="H16" s="31">
        <f>AVERAGE(H14:H15)</f>
        <v>0.14359915899745931</v>
      </c>
      <c r="K16" t="s">
        <v>40</v>
      </c>
      <c r="L16" s="31">
        <f>AVERAGE(L14:L15)</f>
        <v>0.11699797490427494</v>
      </c>
      <c r="O16" t="s">
        <v>40</v>
      </c>
      <c r="P16" s="31">
        <f>AVERAGE(P14:P15)</f>
        <v>0.13151945734191628</v>
      </c>
      <c r="S16" t="s">
        <v>40</v>
      </c>
      <c r="T16" s="31">
        <f>AVERAGE(T14:T15)</f>
        <v>0.14573898566246124</v>
      </c>
      <c r="W16" t="s">
        <v>40</v>
      </c>
      <c r="X16" s="31">
        <f>AVERAGE(X14:X15)</f>
        <v>0.1746108962301085</v>
      </c>
      <c r="AA16" t="s">
        <v>40</v>
      </c>
      <c r="AB16" s="31">
        <f>AVERAGE(AB14:AB15)</f>
        <v>0.17353878047909604</v>
      </c>
      <c r="AE16" t="s">
        <v>40</v>
      </c>
      <c r="AF16" s="31">
        <f>AVERAGE(AF14:AF15)</f>
        <v>0.17902887752357097</v>
      </c>
    </row>
    <row r="17" spans="7:32" x14ac:dyDescent="0.25">
      <c r="G17" t="s">
        <v>41</v>
      </c>
      <c r="H17">
        <f>TINV(0.3173,H5)</f>
        <v>1.1105333938140243</v>
      </c>
      <c r="K17" t="s">
        <v>41</v>
      </c>
      <c r="L17">
        <f>TINV(0.3173,L5)</f>
        <v>1.1416549872215624</v>
      </c>
      <c r="O17" t="s">
        <v>41</v>
      </c>
      <c r="P17">
        <f>TINV(0.3173,P5)</f>
        <v>1.1416549872215624</v>
      </c>
      <c r="S17" t="s">
        <v>41</v>
      </c>
      <c r="T17">
        <f>TINV(0.3173,T5)</f>
        <v>1.1416549872215624</v>
      </c>
      <c r="W17" t="s">
        <v>41</v>
      </c>
      <c r="X17">
        <f>TINV(0.3173,X5)</f>
        <v>1.1416549872215624</v>
      </c>
      <c r="AA17" t="s">
        <v>41</v>
      </c>
      <c r="AB17">
        <f>TINV(0.3173,AB5)</f>
        <v>1.1416549872215624</v>
      </c>
      <c r="AE17" t="s">
        <v>41</v>
      </c>
      <c r="AF17">
        <f>TINV(0.3173,AF5)</f>
        <v>1.1416549872215624</v>
      </c>
    </row>
    <row r="18" spans="7:32" x14ac:dyDescent="0.25">
      <c r="G18" t="s">
        <v>42</v>
      </c>
      <c r="H18">
        <f>H17*G3</f>
        <v>9.4482550002672361E-2</v>
      </c>
      <c r="K18" t="s">
        <v>42</v>
      </c>
      <c r="L18">
        <f>L17*K3</f>
        <v>9.8936125206499331E-2</v>
      </c>
      <c r="O18" t="s">
        <v>42</v>
      </c>
      <c r="P18">
        <f>P17*O3</f>
        <v>8.0461468010396289E-2</v>
      </c>
      <c r="S18" t="s">
        <v>42</v>
      </c>
      <c r="T18">
        <f>T17*S3</f>
        <v>9.0978121078774912E-2</v>
      </c>
      <c r="W18" t="s">
        <v>42</v>
      </c>
      <c r="X18">
        <f>X17*W3</f>
        <v>0.10838749973925754</v>
      </c>
      <c r="AA18" t="s">
        <v>42</v>
      </c>
      <c r="AB18">
        <f>AB17*AA3</f>
        <v>0.10725433219216668</v>
      </c>
      <c r="AE18" t="s">
        <v>42</v>
      </c>
      <c r="AF18">
        <f>AF17*AE3</f>
        <v>0.11117475534774485</v>
      </c>
    </row>
    <row r="19" spans="7:32" x14ac:dyDescent="0.25">
      <c r="G19" t="s">
        <v>43</v>
      </c>
      <c r="H19">
        <f>G2+H18</f>
        <v>1.6745085460421678</v>
      </c>
      <c r="K19" t="s">
        <v>43</v>
      </c>
      <c r="L19">
        <f>K2+L18</f>
        <v>2.2339231551817345</v>
      </c>
      <c r="O19" t="s">
        <v>43</v>
      </c>
      <c r="P19">
        <f>O2+P18</f>
        <v>1.6269094378266264</v>
      </c>
      <c r="S19" t="s">
        <v>43</v>
      </c>
      <c r="T19">
        <f>S2+T18</f>
        <v>1.6710041171182708</v>
      </c>
      <c r="W19" t="s">
        <v>43</v>
      </c>
      <c r="X19">
        <f>W2+X18</f>
        <v>1.6843062751583748</v>
      </c>
      <c r="AA19" t="s">
        <v>43</v>
      </c>
      <c r="AB19">
        <f>AA2+AB18</f>
        <v>1.676138913823924</v>
      </c>
      <c r="AE19" t="s">
        <v>43</v>
      </c>
      <c r="AF19">
        <f>AE2+AF18</f>
        <v>1.6885389774675907</v>
      </c>
    </row>
    <row r="20" spans="7:32" x14ac:dyDescent="0.25">
      <c r="G20" t="s">
        <v>44</v>
      </c>
      <c r="H20">
        <f>G2-H18</f>
        <v>1.4855434460368233</v>
      </c>
      <c r="K20" t="s">
        <v>44</v>
      </c>
      <c r="L20">
        <f>K2-L18</f>
        <v>2.0360509047687354</v>
      </c>
      <c r="O20" t="s">
        <v>44</v>
      </c>
      <c r="P20">
        <f>O2-P18</f>
        <v>1.4659865018058338</v>
      </c>
      <c r="S20" t="s">
        <v>44</v>
      </c>
      <c r="T20">
        <f>S2-T18</f>
        <v>1.4890478749607208</v>
      </c>
      <c r="W20" t="s">
        <v>44</v>
      </c>
      <c r="X20">
        <f>W2-X18</f>
        <v>1.4675312756798597</v>
      </c>
      <c r="AA20" t="s">
        <v>44</v>
      </c>
      <c r="AB20">
        <f>AA2-AB18</f>
        <v>1.4616302494395907</v>
      </c>
      <c r="AE20" t="s">
        <v>44</v>
      </c>
      <c r="AF20">
        <f>AE2-AF18</f>
        <v>1.4661894667721009</v>
      </c>
    </row>
    <row r="21" spans="7:32" x14ac:dyDescent="0.25">
      <c r="G21" t="s">
        <v>35</v>
      </c>
      <c r="H21" s="30">
        <f>LN(G2)</f>
        <v>0.45744130009307737</v>
      </c>
      <c r="K21" t="s">
        <v>35</v>
      </c>
      <c r="L21" s="30">
        <f>LN(K2)</f>
        <v>0.75846057170908376</v>
      </c>
      <c r="O21" t="s">
        <v>35</v>
      </c>
      <c r="P21" s="30">
        <f>LN(O2)</f>
        <v>0.43596066874658451</v>
      </c>
      <c r="S21" t="s">
        <v>35</v>
      </c>
      <c r="T21" s="30">
        <f>LN(S2)</f>
        <v>0.45744130009307749</v>
      </c>
      <c r="W21" t="s">
        <v>35</v>
      </c>
      <c r="X21" s="30">
        <f>LN(W2)</f>
        <v>0.45483845166789</v>
      </c>
      <c r="AA21" t="s">
        <v>35</v>
      </c>
      <c r="AB21" s="30">
        <f>LN(AA2)</f>
        <v>0.45036490930625644</v>
      </c>
      <c r="AE21" t="s">
        <v>35</v>
      </c>
      <c r="AF21" s="30">
        <f>LN(AE2)</f>
        <v>0.45575524017250457</v>
      </c>
    </row>
    <row r="22" spans="7:32" x14ac:dyDescent="0.25">
      <c r="G22" t="s">
        <v>45</v>
      </c>
      <c r="H22" s="30">
        <f>LN(H19)</f>
        <v>0.51551971687729981</v>
      </c>
      <c r="K22" t="s">
        <v>45</v>
      </c>
      <c r="L22" s="30">
        <f>LN(L19)</f>
        <v>0.80375930219582525</v>
      </c>
      <c r="O22" t="s">
        <v>45</v>
      </c>
      <c r="P22" s="30">
        <f>LN(P19)</f>
        <v>0.48668216462663294</v>
      </c>
      <c r="S22" t="s">
        <v>45</v>
      </c>
      <c r="T22" s="30">
        <f>LN(T19)</f>
        <v>0.51342471347513507</v>
      </c>
      <c r="W22" t="s">
        <v>45</v>
      </c>
      <c r="X22" s="30">
        <f>LN(X19)</f>
        <v>0.52135377289262141</v>
      </c>
      <c r="AA22" t="s">
        <v>45</v>
      </c>
      <c r="AB22" s="30">
        <f>LN(AB19)</f>
        <v>0.51649288276834326</v>
      </c>
      <c r="AE22" t="s">
        <v>45</v>
      </c>
      <c r="AF22" s="30">
        <f>LN(AF19)</f>
        <v>0.52386364465617008</v>
      </c>
    </row>
    <row r="23" spans="7:32" x14ac:dyDescent="0.25">
      <c r="G23" t="s">
        <v>46</v>
      </c>
      <c r="H23" s="30">
        <f>LN(H20)</f>
        <v>0.39578066223591279</v>
      </c>
      <c r="K23" t="s">
        <v>46</v>
      </c>
      <c r="L23" s="30">
        <f>LN(L20)</f>
        <v>0.71101210071793097</v>
      </c>
      <c r="O23" t="s">
        <v>46</v>
      </c>
      <c r="P23" s="30">
        <f>LN(P20)</f>
        <v>0.38252839592263921</v>
      </c>
      <c r="S23" t="s">
        <v>46</v>
      </c>
      <c r="T23" s="30">
        <f>LN(T20)</f>
        <v>0.39813690560992382</v>
      </c>
      <c r="W23" t="s">
        <v>46</v>
      </c>
      <c r="X23" s="30">
        <f>LN(X20)</f>
        <v>0.3835815847109747</v>
      </c>
      <c r="AA23" t="s">
        <v>46</v>
      </c>
      <c r="AB23" s="30">
        <f>LN(AB20)</f>
        <v>0.37955242198106615</v>
      </c>
      <c r="AE23" t="s">
        <v>46</v>
      </c>
      <c r="AF23" s="30">
        <f>LN(AF20)</f>
        <v>0.38266683574942068</v>
      </c>
    </row>
    <row r="24" spans="7:32" x14ac:dyDescent="0.25">
      <c r="G24" t="s">
        <v>47</v>
      </c>
      <c r="H24" s="30">
        <f>H22-H21</f>
        <v>5.8078416784222431E-2</v>
      </c>
      <c r="K24" t="s">
        <v>47</v>
      </c>
      <c r="L24" s="30">
        <f>L22-L21</f>
        <v>4.529873048674149E-2</v>
      </c>
      <c r="O24" t="s">
        <v>47</v>
      </c>
      <c r="P24" s="30">
        <f>P22-P21</f>
        <v>5.0721495880048428E-2</v>
      </c>
      <c r="S24" t="s">
        <v>47</v>
      </c>
      <c r="T24" s="30">
        <f>T22-T21</f>
        <v>5.598341338205759E-2</v>
      </c>
      <c r="W24" t="s">
        <v>47</v>
      </c>
      <c r="X24" s="30">
        <f>X22-X21</f>
        <v>6.6515321224731416E-2</v>
      </c>
      <c r="AA24" t="s">
        <v>47</v>
      </c>
      <c r="AB24" s="30">
        <f>AB22-AB21</f>
        <v>6.612797346208682E-2</v>
      </c>
      <c r="AE24" t="s">
        <v>47</v>
      </c>
      <c r="AF24" s="30">
        <f>AF22-AF21</f>
        <v>6.8108404483665508E-2</v>
      </c>
    </row>
    <row r="25" spans="7:32" x14ac:dyDescent="0.25">
      <c r="G25" t="s">
        <v>48</v>
      </c>
      <c r="H25" s="30">
        <f>H21-H23</f>
        <v>6.166063785716458E-2</v>
      </c>
      <c r="K25" t="s">
        <v>48</v>
      </c>
      <c r="L25" s="30">
        <f>L21-L23</f>
        <v>4.7448470991152791E-2</v>
      </c>
      <c r="O25" t="s">
        <v>48</v>
      </c>
      <c r="P25" s="30">
        <f>P21-P23</f>
        <v>5.3432272823945304E-2</v>
      </c>
      <c r="S25" t="s">
        <v>48</v>
      </c>
      <c r="T25" s="30">
        <f>T21-T23</f>
        <v>5.9304394483153666E-2</v>
      </c>
      <c r="W25" t="s">
        <v>48</v>
      </c>
      <c r="X25" s="30">
        <f>X21-X23</f>
        <v>7.1256866956915299E-2</v>
      </c>
      <c r="AA25" t="s">
        <v>48</v>
      </c>
      <c r="AB25" s="30">
        <f>AB21-AB23</f>
        <v>7.0812487325190299E-2</v>
      </c>
      <c r="AE25" t="s">
        <v>48</v>
      </c>
      <c r="AF25" s="30">
        <f>AF21-AF23</f>
        <v>7.3088404423083897E-2</v>
      </c>
    </row>
    <row r="26" spans="7:32" x14ac:dyDescent="0.25">
      <c r="G26" t="s">
        <v>49</v>
      </c>
      <c r="H26" s="31">
        <f>AVERAGE(H24:H25)</f>
        <v>5.9869527320693505E-2</v>
      </c>
      <c r="K26" t="s">
        <v>49</v>
      </c>
      <c r="L26" s="31">
        <f>AVERAGE(L24:L25)</f>
        <v>4.6373600738947141E-2</v>
      </c>
      <c r="O26" t="s">
        <v>49</v>
      </c>
      <c r="P26" s="31">
        <f>AVERAGE(P24:P25)</f>
        <v>5.2076884351996866E-2</v>
      </c>
      <c r="S26" t="s">
        <v>49</v>
      </c>
      <c r="T26" s="31">
        <f>AVERAGE(T24:T25)</f>
        <v>5.7643903932605628E-2</v>
      </c>
      <c r="W26" t="s">
        <v>49</v>
      </c>
      <c r="X26" s="31">
        <f>AVERAGE(X24:X25)</f>
        <v>6.8886094090823358E-2</v>
      </c>
      <c r="AA26" t="s">
        <v>49</v>
      </c>
      <c r="AB26" s="31">
        <f>AVERAGE(AB24:AB25)</f>
        <v>6.8470230393638559E-2</v>
      </c>
      <c r="AE26" t="s">
        <v>49</v>
      </c>
      <c r="AF26" s="31">
        <f>AVERAGE(AF24:AF25)</f>
        <v>7.0598404453374702E-2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defaultColWidth="11.42578125" defaultRowHeight="15" x14ac:dyDescent="0.25"/>
  <sheetData>
    <row r="1" spans="1:52" ht="17.25" thickTop="1" thickBot="1" x14ac:dyDescent="0.3">
      <c r="B1" s="22" t="s">
        <v>28</v>
      </c>
      <c r="C1" s="22" t="s">
        <v>29</v>
      </c>
      <c r="D1" s="22" t="s">
        <v>30</v>
      </c>
      <c r="E1" s="32" t="s">
        <v>3</v>
      </c>
      <c r="F1" s="33" t="s">
        <v>6</v>
      </c>
      <c r="G1" s="27">
        <f>LN(G2)</f>
        <v>0.21322879011863255</v>
      </c>
      <c r="H1" s="28">
        <f>G4</f>
        <v>0.85605048410237794</v>
      </c>
      <c r="I1" s="24" t="s">
        <v>3</v>
      </c>
      <c r="J1" s="19" t="s">
        <v>6</v>
      </c>
      <c r="K1" s="27">
        <f>LN(K2)</f>
        <v>0.21261019893623428</v>
      </c>
      <c r="L1" s="28">
        <f>K4</f>
        <v>0.82549585505868361</v>
      </c>
      <c r="M1" s="24" t="s">
        <v>3</v>
      </c>
      <c r="N1" s="19" t="s">
        <v>6</v>
      </c>
      <c r="O1" s="27">
        <f>LN(O2)</f>
        <v>0.21631751344374878</v>
      </c>
      <c r="P1" s="28">
        <f>O4</f>
        <v>0.83334754267046718</v>
      </c>
      <c r="Q1" s="24" t="s">
        <v>3</v>
      </c>
      <c r="R1" s="19" t="s">
        <v>6</v>
      </c>
      <c r="S1" s="27">
        <f>LN(S2)</f>
        <v>0.2206997988287519</v>
      </c>
      <c r="T1" s="28">
        <f>S4</f>
        <v>0.84703751093920643</v>
      </c>
      <c r="U1" s="24" t="s">
        <v>3</v>
      </c>
      <c r="V1" s="19" t="s">
        <v>6</v>
      </c>
      <c r="W1" s="27">
        <f>LN(W2)</f>
        <v>0.21777750435519946</v>
      </c>
      <c r="X1" s="28">
        <f>W4</f>
        <v>0.85106690416564235</v>
      </c>
      <c r="Y1" s="24" t="s">
        <v>3</v>
      </c>
      <c r="Z1" s="19" t="s">
        <v>6</v>
      </c>
      <c r="AA1" s="27">
        <f>LN(AA2)</f>
        <v>0.21317802699800351</v>
      </c>
      <c r="AB1" s="28">
        <f>AA4</f>
        <v>0.88099167273783208</v>
      </c>
      <c r="AC1" s="24" t="s">
        <v>3</v>
      </c>
      <c r="AD1" s="19" t="s">
        <v>6</v>
      </c>
      <c r="AE1" s="27">
        <f>LN(AE2)</f>
        <v>0.22267661704163508</v>
      </c>
      <c r="AF1" s="28">
        <f>AE4</f>
        <v>0.90293279569891416</v>
      </c>
      <c r="AG1" s="24" t="s">
        <v>3</v>
      </c>
      <c r="AH1" s="19" t="s">
        <v>6</v>
      </c>
      <c r="AI1" s="27">
        <f>LN(AI2)</f>
        <v>0.22100108840889612</v>
      </c>
      <c r="AJ1" s="28">
        <f>AI4</f>
        <v>0.87598090630420655</v>
      </c>
      <c r="AK1" s="24" t="s">
        <v>3</v>
      </c>
      <c r="AL1" s="19" t="s">
        <v>6</v>
      </c>
      <c r="AM1" s="27">
        <f>LN(AM2)</f>
        <v>0.21086749172803726</v>
      </c>
      <c r="AN1" s="28">
        <f>AM4</f>
        <v>0.84582423965099984</v>
      </c>
      <c r="AO1" s="24" t="s">
        <v>3</v>
      </c>
      <c r="AP1" s="19" t="s">
        <v>6</v>
      </c>
      <c r="AQ1" s="27">
        <f>LN(AQ2)</f>
        <v>0.20824158094851183</v>
      </c>
      <c r="AR1" s="28">
        <f>AQ4</f>
        <v>0.84556229193531174</v>
      </c>
      <c r="AS1" s="24" t="s">
        <v>3</v>
      </c>
      <c r="AT1" s="19" t="s">
        <v>6</v>
      </c>
      <c r="AU1" s="27">
        <f>LN(AU2)</f>
        <v>0.20970739154276088</v>
      </c>
      <c r="AV1" s="28">
        <f>AU4</f>
        <v>0.84320637405183674</v>
      </c>
      <c r="AW1" s="24" t="s">
        <v>3</v>
      </c>
      <c r="AX1" s="19" t="s">
        <v>6</v>
      </c>
      <c r="AY1" s="27">
        <f>LN(AY2)</f>
        <v>0.1914693289181009</v>
      </c>
      <c r="AZ1" s="28">
        <f>AY4</f>
        <v>0.87014359549007969</v>
      </c>
    </row>
    <row r="2" spans="1:52" ht="15.75" thickTop="1" x14ac:dyDescent="0.25">
      <c r="B2">
        <v>0.21261019893623428</v>
      </c>
      <c r="C2" s="29">
        <v>0.82549585505868361</v>
      </c>
      <c r="D2">
        <v>37.844183258170176</v>
      </c>
      <c r="E2" s="20">
        <v>1949</v>
      </c>
      <c r="F2" s="21">
        <v>2.9629629629629629E-4</v>
      </c>
      <c r="G2">
        <f t="array" ref="G2:H6">LOGEST(F2:F12,E2:E12,TRUE, TRUE)</f>
        <v>1.2376677850126221</v>
      </c>
      <c r="H2">
        <v>1.0465459995839455E-184</v>
      </c>
      <c r="I2" s="20">
        <v>1950</v>
      </c>
      <c r="J2" s="21">
        <v>5.9259259259259258E-4</v>
      </c>
      <c r="K2">
        <f t="array" ref="K2:L6">LOGEST(J2:J11,I2:I11,TRUE, TRUE)</f>
        <v>1.2369024113851697</v>
      </c>
      <c r="L2">
        <v>3.5965509459025588E-184</v>
      </c>
      <c r="M2" s="20">
        <v>1949</v>
      </c>
      <c r="N2" s="21">
        <v>2.9629629629629629E-4</v>
      </c>
      <c r="O2">
        <f t="array" ref="O2:P6">LOGEST(N2:N11,M2:M11,TRUE, TRUE)</f>
        <v>1.2414965082584308</v>
      </c>
      <c r="P2">
        <v>2.1983377280327352E-187</v>
      </c>
      <c r="Q2" s="20">
        <v>1949</v>
      </c>
      <c r="R2" s="21">
        <v>2.9629629629629629E-4</v>
      </c>
      <c r="S2">
        <f t="array" ref="S2:T6">LOGEST(R2:R11,Q2:Q11,TRUE, TRUE)</f>
        <v>1.2469490388085178</v>
      </c>
      <c r="T2">
        <v>3.4618753554461557E-191</v>
      </c>
      <c r="U2" s="20">
        <v>1949</v>
      </c>
      <c r="V2" s="21">
        <v>2.9629629629629629E-4</v>
      </c>
      <c r="W2">
        <f t="array" ref="W2:X6">LOGEST(V2:V11,U2:U11,TRUE, TRUE)</f>
        <v>1.2433104056917648</v>
      </c>
      <c r="X2">
        <v>1.1612281079788286E-188</v>
      </c>
      <c r="Y2" s="20">
        <v>1949</v>
      </c>
      <c r="Z2" s="21">
        <v>2.9629629629629629E-4</v>
      </c>
      <c r="AA2">
        <f t="array" ref="AA2:AB6">LOGEST(Z2:Z11,Y2:Y11,TRUE, TRUE)</f>
        <v>1.2376049587281954</v>
      </c>
      <c r="AB2">
        <v>1.5156011858224551E-184</v>
      </c>
      <c r="AC2" s="20">
        <v>1949</v>
      </c>
      <c r="AD2" s="21">
        <v>2.9629629629629629E-4</v>
      </c>
      <c r="AE2">
        <f t="array" ref="AE2:AF6">LOGEST(AD2:AD11,AC2:AC11,TRUE, TRUE)</f>
        <v>1.2494164684053342</v>
      </c>
      <c r="AF2">
        <v>1.1187834412482818E-192</v>
      </c>
      <c r="AG2" s="20">
        <v>1949</v>
      </c>
      <c r="AH2" s="21">
        <v>2.9629629629629629E-4</v>
      </c>
      <c r="AI2">
        <f t="array" ref="AI2:AJ6">LOGEST(AH2:AH11,AG2:AG11,TRUE, TRUE)</f>
        <v>1.2473247881627219</v>
      </c>
      <c r="AJ2">
        <v>2.7450119986632211E-191</v>
      </c>
      <c r="AK2" s="20">
        <v>1949</v>
      </c>
      <c r="AL2" s="21">
        <v>2.9629629629629629E-4</v>
      </c>
      <c r="AM2">
        <f t="array" ref="AM2:AN6">LOGEST(AL2:AL11,AK2:AK11,TRUE, TRUE)</f>
        <v>1.2347487298002895</v>
      </c>
      <c r="AN2">
        <v>1.0535911658951523E-182</v>
      </c>
      <c r="AO2" s="20">
        <v>1949</v>
      </c>
      <c r="AP2" s="21">
        <v>2.9629629629629629E-4</v>
      </c>
      <c r="AQ2">
        <f t="array" ref="AQ2:AR6">LOGEST(AP2:AP11,AO2:AO11,TRUE, TRUE)</f>
        <v>1.2315106431247151</v>
      </c>
      <c r="AR2">
        <v>1.791130499284337E-180</v>
      </c>
      <c r="AS2" s="20">
        <v>1949</v>
      </c>
      <c r="AT2" s="21">
        <v>2.9629629629629629E-4</v>
      </c>
      <c r="AU2">
        <f t="array" ref="AU2:AV6">LOGEST(AT2:AT11,AS2:AS11,TRUE, TRUE)</f>
        <v>1.2333171281313171</v>
      </c>
      <c r="AV2">
        <v>1.0252827770902493E-181</v>
      </c>
      <c r="AW2" s="20">
        <v>1949</v>
      </c>
      <c r="AX2" s="21">
        <v>2.9629629629629629E-4</v>
      </c>
      <c r="AY2">
        <f t="array" ref="AY2:AZ6">LOGEST(AX2:AX11,AW2:AW11,TRUE, TRUE)</f>
        <v>1.2110276890409382</v>
      </c>
      <c r="AZ2">
        <v>3.5926386418596919E-166</v>
      </c>
    </row>
    <row r="3" spans="1:52" x14ac:dyDescent="0.25">
      <c r="B3">
        <v>0.21631751344374878</v>
      </c>
      <c r="C3" s="29">
        <v>0.83334754267046718</v>
      </c>
      <c r="D3">
        <v>40.004092638016587</v>
      </c>
      <c r="E3" s="20">
        <v>1950</v>
      </c>
      <c r="F3" s="21">
        <v>5.9259259259259258E-4</v>
      </c>
      <c r="G3">
        <v>2.9146070006666618E-2</v>
      </c>
      <c r="H3">
        <v>57.71542419780846</v>
      </c>
      <c r="I3" s="20">
        <v>1952</v>
      </c>
      <c r="J3" s="21">
        <v>1.7777777777777779E-3</v>
      </c>
      <c r="K3">
        <v>3.4560858778057556E-2</v>
      </c>
      <c r="L3">
        <v>68.544799620788467</v>
      </c>
      <c r="M3" s="20">
        <v>1952</v>
      </c>
      <c r="N3" s="21">
        <v>1.7777777777777779E-3</v>
      </c>
      <c r="O3">
        <v>3.4201052401478332E-2</v>
      </c>
      <c r="P3">
        <v>67.827831158111252</v>
      </c>
      <c r="Q3" s="20">
        <v>1950</v>
      </c>
      <c r="R3" s="21">
        <v>5.9259259259259258E-4</v>
      </c>
      <c r="S3">
        <v>3.3158745623754496E-2</v>
      </c>
      <c r="T3">
        <v>65.754194722885302</v>
      </c>
      <c r="U3" s="20">
        <v>1950</v>
      </c>
      <c r="V3" s="21">
        <v>5.9259259259259258E-4</v>
      </c>
      <c r="W3">
        <v>3.2209336649459366E-2</v>
      </c>
      <c r="X3">
        <v>63.852449762297937</v>
      </c>
      <c r="Y3" s="20">
        <v>1950</v>
      </c>
      <c r="Z3" s="21">
        <v>5.9259259259259258E-4</v>
      </c>
      <c r="AA3">
        <v>2.7701304340520948E-2</v>
      </c>
      <c r="AB3">
        <v>54.855070331687585</v>
      </c>
      <c r="AC3" s="20">
        <v>1950</v>
      </c>
      <c r="AD3" s="21">
        <v>5.9259259259259258E-4</v>
      </c>
      <c r="AE3">
        <v>2.5812981387206928E-2</v>
      </c>
      <c r="AF3">
        <v>51.082074485208544</v>
      </c>
      <c r="AG3" s="20">
        <v>1950</v>
      </c>
      <c r="AH3" s="21">
        <v>5.9259259259259258E-4</v>
      </c>
      <c r="AI3">
        <v>2.9399935370385481E-2</v>
      </c>
      <c r="AJ3">
        <v>58.17151405630954</v>
      </c>
      <c r="AK3" s="20">
        <v>1950</v>
      </c>
      <c r="AL3" s="21">
        <v>5.9259259259259258E-4</v>
      </c>
      <c r="AM3">
        <v>3.182970580741782E-2</v>
      </c>
      <c r="AN3">
        <v>62.972698738620963</v>
      </c>
      <c r="AO3" s="20">
        <v>1950</v>
      </c>
      <c r="AP3" s="21">
        <v>5.9259259259259258E-4</v>
      </c>
      <c r="AQ3">
        <v>3.1464898057945723E-2</v>
      </c>
      <c r="AR3">
        <v>62.24777531996925</v>
      </c>
      <c r="AS3" s="20">
        <v>1950</v>
      </c>
      <c r="AT3" s="21">
        <v>5.9259259259259258E-4</v>
      </c>
      <c r="AU3">
        <v>3.1971720387726138E-2</v>
      </c>
      <c r="AV3">
        <v>63.247202820877888</v>
      </c>
      <c r="AW3" s="20">
        <v>1950</v>
      </c>
      <c r="AX3" s="21">
        <v>5.9259259259259258E-4</v>
      </c>
      <c r="AY3">
        <v>2.6151129092690163E-2</v>
      </c>
      <c r="AZ3">
        <v>51.716883751487963</v>
      </c>
    </row>
    <row r="4" spans="1:52" ht="15.75" thickBot="1" x14ac:dyDescent="0.3">
      <c r="B4">
        <v>0.2206997988287519</v>
      </c>
      <c r="C4" s="29">
        <v>0.84703751093920643</v>
      </c>
      <c r="D4">
        <v>44.30040416523601</v>
      </c>
      <c r="E4" s="20">
        <v>1952</v>
      </c>
      <c r="F4" s="21">
        <v>1.7777777777777779E-3</v>
      </c>
      <c r="G4">
        <v>0.85605048410237794</v>
      </c>
      <c r="H4">
        <v>2.1248482716414538</v>
      </c>
      <c r="I4" s="20">
        <v>1958</v>
      </c>
      <c r="J4" s="21">
        <v>5.3333333333333332E-3</v>
      </c>
      <c r="K4">
        <v>0.82549585505868361</v>
      </c>
      <c r="L4">
        <v>2.2535164083076307</v>
      </c>
      <c r="M4" s="20">
        <v>1958</v>
      </c>
      <c r="N4" s="21">
        <v>5.3333333333333332E-3</v>
      </c>
      <c r="O4">
        <v>0.83334754267046718</v>
      </c>
      <c r="P4">
        <v>2.2476363348212574</v>
      </c>
      <c r="Q4" s="20">
        <v>1958</v>
      </c>
      <c r="R4" s="21">
        <v>5.3333333333333332E-3</v>
      </c>
      <c r="S4">
        <v>0.84703751093920643</v>
      </c>
      <c r="T4">
        <v>2.2111936308228777</v>
      </c>
      <c r="U4" s="20">
        <v>1952</v>
      </c>
      <c r="V4" s="21">
        <v>1.7777777777777779E-3</v>
      </c>
      <c r="W4">
        <v>0.85106690416564235</v>
      </c>
      <c r="X4">
        <v>2.2264318084247203</v>
      </c>
      <c r="Y4" s="20">
        <v>1952</v>
      </c>
      <c r="Z4" s="21">
        <v>1.7777777777777779E-3</v>
      </c>
      <c r="AA4">
        <v>0.88099167273783208</v>
      </c>
      <c r="AB4">
        <v>2.0195181819401746</v>
      </c>
      <c r="AC4" s="20">
        <v>1952</v>
      </c>
      <c r="AD4" s="21">
        <v>1.7777777777777779E-3</v>
      </c>
      <c r="AE4">
        <v>0.90293279569891416</v>
      </c>
      <c r="AF4">
        <v>1.8491177457227892</v>
      </c>
      <c r="AG4" s="20">
        <v>1952</v>
      </c>
      <c r="AH4" s="21">
        <v>1.7777777777777779E-3</v>
      </c>
      <c r="AI4">
        <v>0.87598090630420655</v>
      </c>
      <c r="AJ4">
        <v>2.0864635151869515</v>
      </c>
      <c r="AK4" s="20">
        <v>1952</v>
      </c>
      <c r="AL4" s="21">
        <v>1.7777777777777779E-3</v>
      </c>
      <c r="AM4">
        <v>0.84582423965099984</v>
      </c>
      <c r="AN4">
        <v>2.2421537024528715</v>
      </c>
      <c r="AO4" s="20">
        <v>1952</v>
      </c>
      <c r="AP4" s="21">
        <v>1.7777777777777779E-3</v>
      </c>
      <c r="AQ4">
        <v>0.84556229193531174</v>
      </c>
      <c r="AR4">
        <v>2.2073921101373233</v>
      </c>
      <c r="AS4" s="20">
        <v>1952</v>
      </c>
      <c r="AT4" s="21">
        <v>1.7777777777777779E-3</v>
      </c>
      <c r="AU4">
        <v>0.84320637405183674</v>
      </c>
      <c r="AV4">
        <v>2.2331966335756457</v>
      </c>
      <c r="AW4" s="20">
        <v>1952</v>
      </c>
      <c r="AX4" s="21">
        <v>1.7777777777777779E-3</v>
      </c>
      <c r="AY4">
        <v>0.87014359549007969</v>
      </c>
      <c r="AZ4">
        <v>1.7691195342577566</v>
      </c>
    </row>
    <row r="5" spans="1:52" ht="17.25" thickTop="1" thickBot="1" x14ac:dyDescent="0.3">
      <c r="B5">
        <v>0.21777750435519946</v>
      </c>
      <c r="C5" s="29">
        <v>0.85106690416564235</v>
      </c>
      <c r="D5">
        <v>45.715394521158302</v>
      </c>
      <c r="E5" s="20">
        <v>1958</v>
      </c>
      <c r="F5" s="21">
        <v>5.3333333333333332E-3</v>
      </c>
      <c r="G5">
        <v>53.521919187285505</v>
      </c>
      <c r="H5">
        <v>9</v>
      </c>
      <c r="I5" s="20">
        <v>1980</v>
      </c>
      <c r="J5" s="21">
        <v>1.6E-2</v>
      </c>
      <c r="K5" s="26">
        <v>37.844183258170176</v>
      </c>
      <c r="L5">
        <v>8</v>
      </c>
      <c r="M5" s="20">
        <v>1980</v>
      </c>
      <c r="N5" s="21">
        <v>1.6E-2</v>
      </c>
      <c r="O5" s="26">
        <v>40.004092638016587</v>
      </c>
      <c r="P5">
        <v>8</v>
      </c>
      <c r="Q5" s="20">
        <v>1980</v>
      </c>
      <c r="R5" s="21">
        <v>1.6E-2</v>
      </c>
      <c r="S5" s="26">
        <v>44.30040416523601</v>
      </c>
      <c r="T5">
        <v>8</v>
      </c>
      <c r="U5" s="20">
        <v>1980</v>
      </c>
      <c r="V5" s="21">
        <v>1.6E-2</v>
      </c>
      <c r="W5" s="26">
        <v>45.715394521158302</v>
      </c>
      <c r="X5">
        <v>8</v>
      </c>
      <c r="Y5" s="20">
        <v>1958</v>
      </c>
      <c r="Z5" s="21">
        <v>5.3333333333333332E-3</v>
      </c>
      <c r="AA5" s="26">
        <v>59.222186749810326</v>
      </c>
      <c r="AB5">
        <v>8</v>
      </c>
      <c r="AC5" s="20">
        <v>1958</v>
      </c>
      <c r="AD5" s="21">
        <v>5.3333333333333332E-3</v>
      </c>
      <c r="AE5" s="26">
        <v>74.417125924275837</v>
      </c>
      <c r="AF5">
        <v>8</v>
      </c>
      <c r="AG5" s="20">
        <v>1958</v>
      </c>
      <c r="AH5" s="21">
        <v>5.3333333333333332E-3</v>
      </c>
      <c r="AI5" s="26">
        <v>56.506196276705673</v>
      </c>
      <c r="AJ5">
        <v>8</v>
      </c>
      <c r="AK5" s="20">
        <v>1958</v>
      </c>
      <c r="AL5" s="21">
        <v>5.3333333333333332E-3</v>
      </c>
      <c r="AM5" s="26">
        <v>43.888831174827949</v>
      </c>
      <c r="AN5">
        <v>8</v>
      </c>
      <c r="AO5" s="20">
        <v>1958</v>
      </c>
      <c r="AP5" s="21">
        <v>5.3333333333333332E-3</v>
      </c>
      <c r="AQ5" s="26">
        <v>43.800820539560782</v>
      </c>
      <c r="AR5">
        <v>8</v>
      </c>
      <c r="AS5" s="20">
        <v>1958</v>
      </c>
      <c r="AT5" s="21">
        <v>5.3333333333333332E-3</v>
      </c>
      <c r="AU5" s="26">
        <v>43.022482270069069</v>
      </c>
      <c r="AV5">
        <v>8</v>
      </c>
      <c r="AW5" s="20">
        <v>1958</v>
      </c>
      <c r="AX5" s="21">
        <v>5.3333333333333332E-3</v>
      </c>
      <c r="AY5" s="26">
        <v>53.60651090096097</v>
      </c>
      <c r="AZ5">
        <v>8</v>
      </c>
    </row>
    <row r="6" spans="1:52" ht="15.75" thickTop="1" x14ac:dyDescent="0.25">
      <c r="B6">
        <v>0.21317802699800351</v>
      </c>
      <c r="C6" s="29">
        <v>0.88099167273783208</v>
      </c>
      <c r="D6">
        <v>59.222186749810326</v>
      </c>
      <c r="E6" s="20">
        <v>1980</v>
      </c>
      <c r="F6" s="21">
        <v>1.6E-2</v>
      </c>
      <c r="G6">
        <v>241.65040419222646</v>
      </c>
      <c r="H6">
        <v>40.634821597479068</v>
      </c>
      <c r="I6" s="20">
        <v>1993</v>
      </c>
      <c r="J6" s="21">
        <v>0.125</v>
      </c>
      <c r="K6">
        <v>192.18548589445368</v>
      </c>
      <c r="L6">
        <v>40.626689620093785</v>
      </c>
      <c r="M6" s="20">
        <v>1993</v>
      </c>
      <c r="N6" s="21">
        <v>0.125</v>
      </c>
      <c r="O6">
        <v>202.09543921585674</v>
      </c>
      <c r="P6">
        <v>40.414952748869887</v>
      </c>
      <c r="Q6" s="20">
        <v>1993</v>
      </c>
      <c r="R6" s="21">
        <v>0.125</v>
      </c>
      <c r="S6">
        <v>216.60138930985005</v>
      </c>
      <c r="T6">
        <v>39.115018183933287</v>
      </c>
      <c r="U6" s="20">
        <v>1993</v>
      </c>
      <c r="V6" s="21">
        <v>0.125</v>
      </c>
      <c r="W6">
        <v>226.6111465285293</v>
      </c>
      <c r="X6">
        <v>39.655988780522961</v>
      </c>
      <c r="Y6" s="20">
        <v>1993</v>
      </c>
      <c r="Z6" s="21">
        <v>0.125</v>
      </c>
      <c r="AA6">
        <v>241.53494591303794</v>
      </c>
      <c r="AB6">
        <v>32.627629497495583</v>
      </c>
      <c r="AC6" s="20">
        <v>1980</v>
      </c>
      <c r="AD6" s="21">
        <v>1.6E-2</v>
      </c>
      <c r="AE6">
        <v>254.44974853780218</v>
      </c>
      <c r="AF6">
        <v>27.35389150037544</v>
      </c>
      <c r="AG6" s="20">
        <v>1980</v>
      </c>
      <c r="AH6" s="21">
        <v>1.6E-2</v>
      </c>
      <c r="AI6">
        <v>245.99011944892777</v>
      </c>
      <c r="AJ6">
        <v>34.826640001650318</v>
      </c>
      <c r="AK6" s="20">
        <v>1980</v>
      </c>
      <c r="AL6" s="21">
        <v>1.6E-2</v>
      </c>
      <c r="AM6">
        <v>220.64026808370457</v>
      </c>
      <c r="AN6">
        <v>40.218025803384954</v>
      </c>
      <c r="AO6" s="20">
        <v>1980</v>
      </c>
      <c r="AP6" s="21">
        <v>1.6E-2</v>
      </c>
      <c r="AQ6">
        <v>213.42299898646081</v>
      </c>
      <c r="AR6">
        <v>38.980639423172036</v>
      </c>
      <c r="AS6" s="20">
        <v>1980</v>
      </c>
      <c r="AT6" s="21">
        <v>1.6E-2</v>
      </c>
      <c r="AU6">
        <v>214.56031262114942</v>
      </c>
      <c r="AV6">
        <v>39.89733763370878</v>
      </c>
      <c r="AW6" s="20">
        <v>1980</v>
      </c>
      <c r="AX6" s="21">
        <v>1.6E-2</v>
      </c>
      <c r="AY6">
        <v>167.77679617316628</v>
      </c>
      <c r="AZ6">
        <v>25.038271411939053</v>
      </c>
    </row>
    <row r="7" spans="1:52" x14ac:dyDescent="0.25">
      <c r="B7">
        <v>0.22267661704163508</v>
      </c>
      <c r="C7" s="29">
        <v>0.90293279569891416</v>
      </c>
      <c r="D7">
        <v>74.417125924275837</v>
      </c>
      <c r="E7" s="20">
        <v>1993</v>
      </c>
      <c r="F7" s="21">
        <v>0.125</v>
      </c>
      <c r="G7" t="s">
        <v>31</v>
      </c>
      <c r="H7">
        <f>TINV(0.0455,H5)</f>
        <v>2.3198094410224317</v>
      </c>
      <c r="I7" s="20">
        <v>1996</v>
      </c>
      <c r="J7" s="21">
        <v>0.76923076923076916</v>
      </c>
      <c r="K7" t="s">
        <v>31</v>
      </c>
      <c r="L7">
        <f>TINV(0.0455,L5)</f>
        <v>2.3664194997430683</v>
      </c>
      <c r="M7" s="20">
        <v>1996</v>
      </c>
      <c r="N7" s="21">
        <v>0.76923076923076916</v>
      </c>
      <c r="O7" t="s">
        <v>31</v>
      </c>
      <c r="P7">
        <f>TINV(0.0455,P5)</f>
        <v>2.3664194997430683</v>
      </c>
      <c r="Q7" s="20">
        <v>1996</v>
      </c>
      <c r="R7" s="21">
        <v>0.76923076923076916</v>
      </c>
      <c r="S7" t="s">
        <v>31</v>
      </c>
      <c r="T7">
        <f>TINV(0.0455,T5)</f>
        <v>2.3664194997430683</v>
      </c>
      <c r="U7" s="20">
        <v>1996</v>
      </c>
      <c r="V7" s="21">
        <v>0.76923076923076916</v>
      </c>
      <c r="W7" t="s">
        <v>31</v>
      </c>
      <c r="X7">
        <f>TINV(0.0455,X5)</f>
        <v>2.3664194997430683</v>
      </c>
      <c r="Y7" s="20">
        <v>1996</v>
      </c>
      <c r="Z7" s="21">
        <v>0.76923076923076916</v>
      </c>
      <c r="AA7" t="s">
        <v>31</v>
      </c>
      <c r="AB7">
        <f>TINV(0.0455,AB5)</f>
        <v>2.3664194997430683</v>
      </c>
      <c r="AC7" s="20">
        <v>1996</v>
      </c>
      <c r="AD7" s="21">
        <v>0.76923076923076916</v>
      </c>
      <c r="AE7" t="s">
        <v>31</v>
      </c>
      <c r="AF7">
        <f>TINV(0.0455,AF5)</f>
        <v>2.3664194997430683</v>
      </c>
      <c r="AG7" s="20">
        <v>1993</v>
      </c>
      <c r="AH7" s="21">
        <v>0.125</v>
      </c>
      <c r="AI7" t="s">
        <v>31</v>
      </c>
      <c r="AJ7">
        <f>TINV(0.0455,AJ5)</f>
        <v>2.3664194997430683</v>
      </c>
      <c r="AK7" s="20">
        <v>1993</v>
      </c>
      <c r="AL7" s="21">
        <v>0.125</v>
      </c>
      <c r="AM7" t="s">
        <v>31</v>
      </c>
      <c r="AN7">
        <f>TINV(0.0455,AN5)</f>
        <v>2.3664194997430683</v>
      </c>
      <c r="AO7" s="20">
        <v>1993</v>
      </c>
      <c r="AP7" s="21">
        <v>0.125</v>
      </c>
      <c r="AQ7" t="s">
        <v>31</v>
      </c>
      <c r="AR7">
        <f>TINV(0.0455,AR5)</f>
        <v>2.3664194997430683</v>
      </c>
      <c r="AS7" s="20">
        <v>1993</v>
      </c>
      <c r="AT7" s="21">
        <v>0.125</v>
      </c>
      <c r="AU7" t="s">
        <v>31</v>
      </c>
      <c r="AV7">
        <f>TINV(0.0455,AV5)</f>
        <v>2.3664194997430683</v>
      </c>
      <c r="AW7" s="20">
        <v>1993</v>
      </c>
      <c r="AX7" s="21">
        <v>0.125</v>
      </c>
    </row>
    <row r="8" spans="1:52" x14ac:dyDescent="0.25">
      <c r="B8">
        <v>0.22100108840889612</v>
      </c>
      <c r="C8" s="29">
        <v>0.87598090630420655</v>
      </c>
      <c r="D8">
        <v>56.506196276705673</v>
      </c>
      <c r="E8" s="20">
        <v>1996</v>
      </c>
      <c r="F8" s="21">
        <v>0.76923076923076916</v>
      </c>
      <c r="G8" t="s">
        <v>32</v>
      </c>
      <c r="H8">
        <f>H7*G3</f>
        <v>6.7613328370165954E-2</v>
      </c>
      <c r="I8" s="20">
        <v>1998</v>
      </c>
      <c r="J8" s="21">
        <v>20</v>
      </c>
      <c r="K8" t="s">
        <v>32</v>
      </c>
      <c r="L8">
        <f>L7*K3</f>
        <v>8.1785490140261791E-2</v>
      </c>
      <c r="M8" s="20">
        <v>1998</v>
      </c>
      <c r="N8" s="21">
        <v>20</v>
      </c>
      <c r="O8" t="s">
        <v>32</v>
      </c>
      <c r="P8">
        <f>P7*O3</f>
        <v>8.0934037314592824E-2</v>
      </c>
      <c r="Q8" s="20">
        <v>1998</v>
      </c>
      <c r="R8" s="21">
        <v>20</v>
      </c>
      <c r="S8" t="s">
        <v>32</v>
      </c>
      <c r="T8">
        <f>T7*S3</f>
        <v>7.8467502231072767E-2</v>
      </c>
      <c r="U8" s="20">
        <v>1998</v>
      </c>
      <c r="V8" s="21">
        <v>20</v>
      </c>
      <c r="W8" t="s">
        <v>32</v>
      </c>
      <c r="X8">
        <f>X7*W3</f>
        <v>7.6220802321069717E-2</v>
      </c>
      <c r="Y8" s="20">
        <v>1998</v>
      </c>
      <c r="Z8" s="21">
        <v>20</v>
      </c>
      <c r="AA8" t="s">
        <v>32</v>
      </c>
      <c r="AB8">
        <f>AB7*AA3</f>
        <v>6.5552906759726068E-2</v>
      </c>
      <c r="AC8" s="20">
        <v>1998</v>
      </c>
      <c r="AD8" s="21">
        <v>20</v>
      </c>
      <c r="AE8" t="s">
        <v>32</v>
      </c>
      <c r="AF8">
        <f>AF7*AE3</f>
        <v>6.1084342501191352E-2</v>
      </c>
      <c r="AG8" s="20">
        <v>1998</v>
      </c>
      <c r="AH8" s="21">
        <v>20</v>
      </c>
      <c r="AI8" t="s">
        <v>32</v>
      </c>
      <c r="AJ8">
        <f>AJ7*AI3</f>
        <v>6.957258035166615E-2</v>
      </c>
      <c r="AK8" s="20">
        <v>1996</v>
      </c>
      <c r="AL8" s="21">
        <v>0.76923076923076916</v>
      </c>
      <c r="AM8" t="s">
        <v>32</v>
      </c>
      <c r="AN8">
        <f>AN7*AM3</f>
        <v>7.5322436493758707E-2</v>
      </c>
      <c r="AO8" s="20">
        <v>1996</v>
      </c>
      <c r="AP8" s="21">
        <v>0.76923076923076916</v>
      </c>
      <c r="AQ8" t="s">
        <v>32</v>
      </c>
      <c r="AR8">
        <f>AR7*AQ3</f>
        <v>7.445914832175056E-2</v>
      </c>
      <c r="AS8" s="20">
        <v>1996</v>
      </c>
      <c r="AT8" s="21">
        <v>0.76923076923076916</v>
      </c>
      <c r="AU8" t="s">
        <v>32</v>
      </c>
      <c r="AV8">
        <f>AV7*AU3</f>
        <v>7.5658502565848149E-2</v>
      </c>
      <c r="AW8" s="20">
        <v>1996</v>
      </c>
      <c r="AX8" s="21">
        <v>0.76923076923076916</v>
      </c>
    </row>
    <row r="9" spans="1:52" x14ac:dyDescent="0.25">
      <c r="B9">
        <v>0.21086749172803726</v>
      </c>
      <c r="C9" s="29">
        <v>0.84582423965099984</v>
      </c>
      <c r="D9">
        <v>43.888831174827949</v>
      </c>
      <c r="E9" s="20">
        <v>1998</v>
      </c>
      <c r="F9" s="21">
        <v>20</v>
      </c>
      <c r="G9" t="s">
        <v>33</v>
      </c>
      <c r="H9">
        <f>G2+H8</f>
        <v>1.305281113382788</v>
      </c>
      <c r="I9" s="20">
        <v>1999</v>
      </c>
      <c r="J9" s="21">
        <v>44.444444444444436</v>
      </c>
      <c r="K9" t="s">
        <v>33</v>
      </c>
      <c r="L9">
        <f>K2+L8</f>
        <v>1.3186879015254314</v>
      </c>
      <c r="M9" s="20">
        <v>1999</v>
      </c>
      <c r="N9" s="21">
        <v>44.444444444444436</v>
      </c>
      <c r="O9" t="s">
        <v>33</v>
      </c>
      <c r="P9">
        <f>O2+P8</f>
        <v>1.3224305455730236</v>
      </c>
      <c r="Q9" s="20">
        <v>1999</v>
      </c>
      <c r="R9" s="21">
        <v>44.444444444444436</v>
      </c>
      <c r="S9" t="s">
        <v>33</v>
      </c>
      <c r="T9">
        <f>S2+T8</f>
        <v>1.3254165410395906</v>
      </c>
      <c r="U9" s="20">
        <v>1999</v>
      </c>
      <c r="V9" s="21">
        <v>44.444444444444436</v>
      </c>
      <c r="W9" t="s">
        <v>33</v>
      </c>
      <c r="X9">
        <f>W2+X8</f>
        <v>1.3195312080128345</v>
      </c>
      <c r="Y9" s="20">
        <v>1999</v>
      </c>
      <c r="Z9" s="21">
        <v>44.444444444444436</v>
      </c>
      <c r="AA9" t="s">
        <v>33</v>
      </c>
      <c r="AB9">
        <f>AA2+AB8</f>
        <v>1.3031578654879215</v>
      </c>
      <c r="AC9" s="20">
        <v>1999</v>
      </c>
      <c r="AD9" s="21">
        <v>44.444444444444436</v>
      </c>
      <c r="AE9" t="s">
        <v>33</v>
      </c>
      <c r="AF9">
        <f>AE2+AF8</f>
        <v>1.3105008109065255</v>
      </c>
      <c r="AG9" s="20">
        <v>1999</v>
      </c>
      <c r="AH9" s="21">
        <v>44.444444444444436</v>
      </c>
      <c r="AI9" t="s">
        <v>33</v>
      </c>
      <c r="AJ9">
        <f>AI2+AJ8</f>
        <v>1.3168973685143881</v>
      </c>
      <c r="AK9" s="20">
        <v>1999</v>
      </c>
      <c r="AL9" s="21">
        <v>44.444444444444436</v>
      </c>
      <c r="AM9" t="s">
        <v>33</v>
      </c>
      <c r="AN9">
        <f>AM2+AN8</f>
        <v>1.3100711662940483</v>
      </c>
      <c r="AO9" s="20">
        <v>1998</v>
      </c>
      <c r="AP9" s="21">
        <v>20</v>
      </c>
      <c r="AQ9" t="s">
        <v>33</v>
      </c>
      <c r="AR9">
        <f>AQ2+AR8</f>
        <v>1.3059697914464656</v>
      </c>
      <c r="AS9" s="20">
        <v>1998</v>
      </c>
      <c r="AT9" s="21">
        <v>20</v>
      </c>
      <c r="AU9" t="s">
        <v>33</v>
      </c>
      <c r="AV9">
        <f>AU2+AV8</f>
        <v>1.3089756306971652</v>
      </c>
      <c r="AW9" s="20">
        <v>1998</v>
      </c>
      <c r="AX9" s="21">
        <v>20</v>
      </c>
    </row>
    <row r="10" spans="1:52" x14ac:dyDescent="0.25">
      <c r="B10">
        <v>0.20824158094851183</v>
      </c>
      <c r="C10" s="29">
        <v>0.84556229193531174</v>
      </c>
      <c r="D10">
        <v>43.800820539560782</v>
      </c>
      <c r="E10" s="20">
        <v>1999</v>
      </c>
      <c r="F10" s="21">
        <v>44.444444444444436</v>
      </c>
      <c r="G10" t="s">
        <v>34</v>
      </c>
      <c r="H10">
        <f>G2-H8</f>
        <v>1.1700544566424562</v>
      </c>
      <c r="I10" s="20">
        <v>2000</v>
      </c>
      <c r="J10" s="21">
        <v>37.037037037037038</v>
      </c>
      <c r="K10" t="s">
        <v>34</v>
      </c>
      <c r="L10">
        <f>K2-L8</f>
        <v>1.1551169212449079</v>
      </c>
      <c r="M10" s="20">
        <v>2000</v>
      </c>
      <c r="N10" s="21">
        <v>37.037037037037038</v>
      </c>
      <c r="O10" t="s">
        <v>34</v>
      </c>
      <c r="P10">
        <f>O2-P8</f>
        <v>1.160562470943838</v>
      </c>
      <c r="Q10" s="20">
        <v>2000</v>
      </c>
      <c r="R10" s="21">
        <v>37.037037037037038</v>
      </c>
      <c r="S10" t="s">
        <v>34</v>
      </c>
      <c r="T10">
        <f>S2-T8</f>
        <v>1.168481536577445</v>
      </c>
      <c r="U10" s="20">
        <v>2000</v>
      </c>
      <c r="V10" s="21">
        <v>37.037037037037038</v>
      </c>
      <c r="W10" t="s">
        <v>34</v>
      </c>
      <c r="X10">
        <f>W2-X8</f>
        <v>1.167089603370695</v>
      </c>
      <c r="Y10" s="20">
        <v>2000</v>
      </c>
      <c r="Z10" s="21">
        <v>37.037037037037038</v>
      </c>
      <c r="AA10" t="s">
        <v>34</v>
      </c>
      <c r="AB10">
        <f>AA2-AB8</f>
        <v>1.1720520519684694</v>
      </c>
      <c r="AC10" s="20">
        <v>2000</v>
      </c>
      <c r="AD10" s="21">
        <v>37.037037037037038</v>
      </c>
      <c r="AE10" t="s">
        <v>34</v>
      </c>
      <c r="AF10">
        <f>AE2-AF8</f>
        <v>1.1883321259041428</v>
      </c>
      <c r="AG10" s="20">
        <v>2000</v>
      </c>
      <c r="AH10" s="21">
        <v>37.037037037037038</v>
      </c>
      <c r="AI10" t="s">
        <v>34</v>
      </c>
      <c r="AJ10">
        <f>AI2-AJ8</f>
        <v>1.1777522078110556</v>
      </c>
      <c r="AK10" s="20">
        <v>2000</v>
      </c>
      <c r="AL10" s="21">
        <v>37.037037037037038</v>
      </c>
      <c r="AM10" t="s">
        <v>34</v>
      </c>
      <c r="AN10">
        <f>AM2-AN8</f>
        <v>1.1594262933065307</v>
      </c>
      <c r="AO10" s="20">
        <v>2000</v>
      </c>
      <c r="AP10" s="21">
        <v>37.037037037037038</v>
      </c>
      <c r="AQ10" t="s">
        <v>34</v>
      </c>
      <c r="AR10">
        <f>AQ2-AR8</f>
        <v>1.1570514948029647</v>
      </c>
      <c r="AS10" s="20">
        <v>1999</v>
      </c>
      <c r="AT10" s="21">
        <v>44.444444444444436</v>
      </c>
      <c r="AU10" t="s">
        <v>34</v>
      </c>
      <c r="AV10">
        <f>AU2-AV8</f>
        <v>1.1576586255654691</v>
      </c>
      <c r="AW10" s="20">
        <v>1999</v>
      </c>
      <c r="AX10" s="21">
        <v>44.444444444444436</v>
      </c>
    </row>
    <row r="11" spans="1:52" x14ac:dyDescent="0.25">
      <c r="B11">
        <v>0.20970739154276088</v>
      </c>
      <c r="C11" s="29">
        <v>0.84320637405183674</v>
      </c>
      <c r="D11">
        <v>43.022482270069069</v>
      </c>
      <c r="E11" s="20">
        <v>2000</v>
      </c>
      <c r="F11" s="21">
        <v>37.037037037037038</v>
      </c>
      <c r="G11" t="s">
        <v>35</v>
      </c>
      <c r="H11" s="30">
        <f>LN(G2)</f>
        <v>0.21322879011863255</v>
      </c>
      <c r="I11" s="20">
        <v>2006</v>
      </c>
      <c r="J11" s="21">
        <v>2000</v>
      </c>
      <c r="K11" t="s">
        <v>35</v>
      </c>
      <c r="L11" s="30">
        <f>LN(K2)</f>
        <v>0.21261019893623428</v>
      </c>
      <c r="M11" s="20">
        <v>2006</v>
      </c>
      <c r="N11" s="21">
        <v>2000</v>
      </c>
      <c r="O11" t="s">
        <v>35</v>
      </c>
      <c r="P11" s="30">
        <f>LN(O2)</f>
        <v>0.21631751344374878</v>
      </c>
      <c r="Q11" s="20">
        <v>2006</v>
      </c>
      <c r="R11" s="21">
        <v>2000</v>
      </c>
      <c r="S11" t="s">
        <v>35</v>
      </c>
      <c r="T11" s="30">
        <f>LN(S2)</f>
        <v>0.2206997988287519</v>
      </c>
      <c r="U11" s="20">
        <v>2006</v>
      </c>
      <c r="V11" s="21">
        <v>2000</v>
      </c>
      <c r="W11" t="s">
        <v>35</v>
      </c>
      <c r="X11" s="30">
        <f>LN(W2)</f>
        <v>0.21777750435519946</v>
      </c>
      <c r="Y11" s="20">
        <v>2006</v>
      </c>
      <c r="Z11" s="21">
        <v>2000</v>
      </c>
      <c r="AA11" t="s">
        <v>35</v>
      </c>
      <c r="AB11" s="30">
        <f>LN(AA2)</f>
        <v>0.21317802699800351</v>
      </c>
      <c r="AC11" s="20">
        <v>2006</v>
      </c>
      <c r="AD11" s="21">
        <v>2000</v>
      </c>
      <c r="AE11" t="s">
        <v>35</v>
      </c>
      <c r="AF11" s="30">
        <f>LN(AE2)</f>
        <v>0.22267661704163508</v>
      </c>
      <c r="AG11" s="20">
        <v>2006</v>
      </c>
      <c r="AH11" s="21">
        <v>2000</v>
      </c>
      <c r="AI11" t="s">
        <v>35</v>
      </c>
      <c r="AJ11" s="30">
        <f>LN(AI2)</f>
        <v>0.22100108840889612</v>
      </c>
      <c r="AK11" s="20">
        <v>2006</v>
      </c>
      <c r="AL11" s="21">
        <v>2000</v>
      </c>
      <c r="AM11" t="s">
        <v>35</v>
      </c>
      <c r="AN11" s="30">
        <f>LN(AM2)</f>
        <v>0.21086749172803726</v>
      </c>
      <c r="AO11" s="20">
        <v>2006</v>
      </c>
      <c r="AP11" s="21">
        <v>2000</v>
      </c>
      <c r="AQ11" t="s">
        <v>35</v>
      </c>
      <c r="AR11" s="30">
        <f>LN(AQ2)</f>
        <v>0.20824158094851183</v>
      </c>
      <c r="AS11" s="20">
        <v>2006</v>
      </c>
      <c r="AT11" s="21">
        <v>2000</v>
      </c>
      <c r="AU11" t="s">
        <v>35</v>
      </c>
      <c r="AV11" s="30">
        <f>LN(AU2)</f>
        <v>0.20970739154276088</v>
      </c>
      <c r="AW11" s="20">
        <v>2000</v>
      </c>
      <c r="AX11" s="21">
        <v>37.037037037037038</v>
      </c>
    </row>
    <row r="12" spans="1:52" x14ac:dyDescent="0.25">
      <c r="B12">
        <v>0.1914693289181009</v>
      </c>
      <c r="C12" s="29">
        <v>0.87014359549007969</v>
      </c>
      <c r="D12">
        <v>53.60651090096097</v>
      </c>
      <c r="E12" s="20">
        <v>2006</v>
      </c>
      <c r="F12" s="21">
        <v>2000</v>
      </c>
      <c r="G12" t="s">
        <v>36</v>
      </c>
      <c r="H12" s="30">
        <f>LN(H9)</f>
        <v>0.26641843013056443</v>
      </c>
      <c r="K12" t="s">
        <v>36</v>
      </c>
      <c r="L12" s="30">
        <f>LN(L9)</f>
        <v>0.2766372282428548</v>
      </c>
      <c r="O12" t="s">
        <v>36</v>
      </c>
      <c r="P12" s="30">
        <f>LN(P9)</f>
        <v>0.27947136584609999</v>
      </c>
      <c r="S12" t="s">
        <v>36</v>
      </c>
      <c r="T12" s="30">
        <f>LN(T9)</f>
        <v>0.28172678063002105</v>
      </c>
      <c r="W12" t="s">
        <v>36</v>
      </c>
      <c r="X12" s="30">
        <f>LN(X9)</f>
        <v>0.27727652807437841</v>
      </c>
      <c r="AA12" t="s">
        <v>36</v>
      </c>
      <c r="AB12" s="30">
        <f>LN(AB9)</f>
        <v>0.26479044620530634</v>
      </c>
      <c r="AE12" t="s">
        <v>36</v>
      </c>
      <c r="AF12" s="30">
        <f>LN(AF9)</f>
        <v>0.2704093625575732</v>
      </c>
      <c r="AI12" t="s">
        <v>36</v>
      </c>
      <c r="AJ12" s="30">
        <f>LN(AJ9)</f>
        <v>0.27527849148949257</v>
      </c>
      <c r="AM12" t="s">
        <v>36</v>
      </c>
      <c r="AN12" s="30">
        <f>LN(AN9)</f>
        <v>0.2700814611527923</v>
      </c>
      <c r="AQ12" t="s">
        <v>36</v>
      </c>
      <c r="AR12" s="30">
        <f>LN(AR9)</f>
        <v>0.26694589999443025</v>
      </c>
      <c r="AU12" t="s">
        <v>36</v>
      </c>
      <c r="AV12" s="30">
        <f>LN(AV9)</f>
        <v>0.26924487002197522</v>
      </c>
    </row>
    <row r="13" spans="1:52" x14ac:dyDescent="0.25">
      <c r="A13" t="s">
        <v>50</v>
      </c>
      <c r="B13" s="22">
        <f>AVERAGE(B2:B12)</f>
        <v>0.21314059464998911</v>
      </c>
      <c r="C13" s="22">
        <f>AVERAGE(C2:C12)</f>
        <v>0.85650815351847076</v>
      </c>
      <c r="D13" s="22">
        <f>AVERAGE(D2:D12)</f>
        <v>49.302566219890153</v>
      </c>
      <c r="E13" s="22">
        <f>AVERAGE(E2:E12)</f>
        <v>1980.090909090909</v>
      </c>
      <c r="F13" s="22">
        <f>AVERAGE(F2:F12)</f>
        <v>191.12724656824656</v>
      </c>
      <c r="G13" t="s">
        <v>37</v>
      </c>
      <c r="H13" s="30">
        <f>LN(H10)</f>
        <v>0.15705029186537139</v>
      </c>
      <c r="K13" t="s">
        <v>37</v>
      </c>
      <c r="L13" s="30">
        <f>LN(L10)</f>
        <v>0.14420156936536585</v>
      </c>
      <c r="O13" t="s">
        <v>37</v>
      </c>
      <c r="P13" s="30">
        <f>LN(P10)</f>
        <v>0.14890477634240193</v>
      </c>
      <c r="S13" t="s">
        <v>37</v>
      </c>
      <c r="T13" s="30">
        <f>LN(T10)</f>
        <v>0.15570507391125876</v>
      </c>
      <c r="W13" t="s">
        <v>37</v>
      </c>
      <c r="X13" s="30">
        <f>LN(X10)</f>
        <v>0.1545131313086649</v>
      </c>
      <c r="AA13" t="s">
        <v>37</v>
      </c>
      <c r="AB13" s="30">
        <f>LN(AB10)</f>
        <v>0.15875610311097538</v>
      </c>
      <c r="AE13" t="s">
        <v>37</v>
      </c>
      <c r="AF13" s="30">
        <f>LN(AF10)</f>
        <v>0.17255074912818835</v>
      </c>
      <c r="AI13" t="s">
        <v>37</v>
      </c>
      <c r="AJ13" s="30">
        <f>LN(AJ10)</f>
        <v>0.1636077131970253</v>
      </c>
      <c r="AM13" t="s">
        <v>37</v>
      </c>
      <c r="AN13" s="30">
        <f>LN(AN10)</f>
        <v>0.14792530804009926</v>
      </c>
      <c r="AQ13" t="s">
        <v>37</v>
      </c>
      <c r="AR13" s="30">
        <f>LN(AR10)</f>
        <v>0.14587495439741205</v>
      </c>
      <c r="AU13" t="s">
        <v>37</v>
      </c>
      <c r="AV13" s="30">
        <f>LN(AV10)</f>
        <v>0.14639953911416331</v>
      </c>
    </row>
    <row r="14" spans="1:52" x14ac:dyDescent="0.25">
      <c r="A14" t="s">
        <v>51</v>
      </c>
      <c r="B14" s="22">
        <f>STDEV(B2:B12)</f>
        <v>8.6737482818728447E-3</v>
      </c>
      <c r="C14" s="22">
        <f>STDEV(C2:C12)</f>
        <v>2.3126122779363868E-2</v>
      </c>
      <c r="D14" s="22">
        <f>STDEV(D2:D12)</f>
        <v>10.743458337841412</v>
      </c>
      <c r="E14" s="22">
        <f>STDEV(E2:E12)</f>
        <v>23.05408660283268</v>
      </c>
      <c r="F14" s="22">
        <f>STDEV(F2:F12)</f>
        <v>600.16012781549614</v>
      </c>
      <c r="G14" t="s">
        <v>38</v>
      </c>
      <c r="H14" s="30">
        <f>H12-H11</f>
        <v>5.3189640011931882E-2</v>
      </c>
      <c r="K14" t="s">
        <v>38</v>
      </c>
      <c r="L14" s="30">
        <f>L12-L11</f>
        <v>6.402702930662052E-2</v>
      </c>
      <c r="O14" t="s">
        <v>38</v>
      </c>
      <c r="P14" s="30">
        <f>P12-P11</f>
        <v>6.3153852402351218E-2</v>
      </c>
      <c r="S14" t="s">
        <v>38</v>
      </c>
      <c r="T14" s="30">
        <f>T12-T11</f>
        <v>6.1026981801269142E-2</v>
      </c>
      <c r="W14" t="s">
        <v>38</v>
      </c>
      <c r="X14" s="30">
        <f>X12-X11</f>
        <v>5.9499023719178951E-2</v>
      </c>
      <c r="AA14" t="s">
        <v>38</v>
      </c>
      <c r="AB14" s="30">
        <f>AB12-AB11</f>
        <v>5.1612419207302834E-2</v>
      </c>
      <c r="AE14" t="s">
        <v>38</v>
      </c>
      <c r="AF14" s="30">
        <f>AF12-AF11</f>
        <v>4.7732745515938119E-2</v>
      </c>
      <c r="AI14" t="s">
        <v>38</v>
      </c>
      <c r="AJ14" s="30">
        <f>AJ12-AJ11</f>
        <v>5.4277403080596448E-2</v>
      </c>
      <c r="AM14" t="s">
        <v>38</v>
      </c>
      <c r="AN14" s="30">
        <f>AN12-AN11</f>
        <v>5.9213969424755042E-2</v>
      </c>
      <c r="AQ14" t="s">
        <v>38</v>
      </c>
      <c r="AR14" s="30">
        <f>AR12-AR11</f>
        <v>5.8704319045918413E-2</v>
      </c>
      <c r="AU14" t="s">
        <v>38</v>
      </c>
      <c r="AV14" s="30">
        <f>AV12-AV11</f>
        <v>5.953747847921434E-2</v>
      </c>
    </row>
    <row r="15" spans="1:52" x14ac:dyDescent="0.25">
      <c r="A15" t="s">
        <v>52</v>
      </c>
      <c r="B15" s="22">
        <f>MIN(B2:B12)</f>
        <v>0.1914693289181009</v>
      </c>
      <c r="C15" s="22">
        <f>MIN(C2:C12)</f>
        <v>0.82549585505868361</v>
      </c>
      <c r="D15" s="22">
        <f>MIN(D2:D12)</f>
        <v>37.844183258170176</v>
      </c>
      <c r="E15" s="22">
        <f>MIN(E2:E12)</f>
        <v>1949</v>
      </c>
      <c r="F15" s="22">
        <f>MIN(F2:F12)</f>
        <v>2.9629629629629629E-4</v>
      </c>
      <c r="G15" t="s">
        <v>39</v>
      </c>
      <c r="H15" s="30">
        <f>H11-H13</f>
        <v>5.6178498253261155E-2</v>
      </c>
      <c r="K15" t="s">
        <v>39</v>
      </c>
      <c r="L15" s="30">
        <f>L11-L13</f>
        <v>6.8408629570868434E-2</v>
      </c>
      <c r="O15" t="s">
        <v>39</v>
      </c>
      <c r="P15" s="30">
        <f>P11-P13</f>
        <v>6.7412737101346848E-2</v>
      </c>
      <c r="S15" t="s">
        <v>39</v>
      </c>
      <c r="T15" s="30">
        <f>T11-T13</f>
        <v>6.4994724917493141E-2</v>
      </c>
      <c r="W15" t="s">
        <v>39</v>
      </c>
      <c r="X15" s="30">
        <f>X11-X13</f>
        <v>6.3264373046534567E-2</v>
      </c>
      <c r="AA15" t="s">
        <v>39</v>
      </c>
      <c r="AB15" s="30">
        <f>AB11-AB13</f>
        <v>5.4421923887028129E-2</v>
      </c>
      <c r="AE15" t="s">
        <v>39</v>
      </c>
      <c r="AF15" s="30">
        <f>AF11-AF13</f>
        <v>5.0125867913446726E-2</v>
      </c>
      <c r="AI15" t="s">
        <v>39</v>
      </c>
      <c r="AJ15" s="30">
        <f>AJ11-AJ13</f>
        <v>5.7393375211870823E-2</v>
      </c>
      <c r="AM15" t="s">
        <v>39</v>
      </c>
      <c r="AN15" s="30">
        <f>AN11-AN13</f>
        <v>6.2942183687937997E-2</v>
      </c>
      <c r="AQ15" t="s">
        <v>39</v>
      </c>
      <c r="AR15" s="30">
        <f>AR11-AR13</f>
        <v>6.2366626551099785E-2</v>
      </c>
      <c r="AU15" t="s">
        <v>39</v>
      </c>
      <c r="AV15" s="30">
        <f>AV11-AV13</f>
        <v>6.3307852428597572E-2</v>
      </c>
    </row>
    <row r="16" spans="1:52" x14ac:dyDescent="0.25">
      <c r="A16" t="s">
        <v>53</v>
      </c>
      <c r="B16" s="22">
        <f>MAX(B2:B12)</f>
        <v>0.22267661704163508</v>
      </c>
      <c r="C16" s="22">
        <f>MAX(C2:C12)</f>
        <v>0.90293279569891416</v>
      </c>
      <c r="D16" s="22">
        <f>MAX(D2:D12)</f>
        <v>74.417125924275837</v>
      </c>
      <c r="E16" s="22">
        <f>MAX(E2:E12)</f>
        <v>2006</v>
      </c>
      <c r="F16" s="22">
        <f>MAX(F2:F12)</f>
        <v>2000</v>
      </c>
      <c r="G16" t="s">
        <v>40</v>
      </c>
      <c r="H16" s="31">
        <f>AVERAGE(H14:H15)</f>
        <v>5.4684069132596519E-2</v>
      </c>
      <c r="K16" t="s">
        <v>40</v>
      </c>
      <c r="L16" s="31">
        <f>AVERAGE(L14:L15)</f>
        <v>6.6217829438744477E-2</v>
      </c>
      <c r="O16" t="s">
        <v>40</v>
      </c>
      <c r="P16" s="31">
        <f>AVERAGE(P14:P15)</f>
        <v>6.5283294751849033E-2</v>
      </c>
      <c r="S16" t="s">
        <v>40</v>
      </c>
      <c r="T16" s="31">
        <f>AVERAGE(T14:T15)</f>
        <v>6.3010853359381142E-2</v>
      </c>
      <c r="W16" t="s">
        <v>40</v>
      </c>
      <c r="X16" s="31">
        <f>AVERAGE(X14:X15)</f>
        <v>6.1381698382856759E-2</v>
      </c>
      <c r="AA16" t="s">
        <v>40</v>
      </c>
      <c r="AB16" s="31">
        <f>AVERAGE(AB14:AB15)</f>
        <v>5.3017171547165481E-2</v>
      </c>
      <c r="AE16" t="s">
        <v>40</v>
      </c>
      <c r="AF16" s="31">
        <f>AVERAGE(AF14:AF15)</f>
        <v>4.8929306714692422E-2</v>
      </c>
      <c r="AI16" t="s">
        <v>40</v>
      </c>
      <c r="AJ16" s="31">
        <f>AVERAGE(AJ14:AJ15)</f>
        <v>5.5835389146233635E-2</v>
      </c>
      <c r="AM16" t="s">
        <v>40</v>
      </c>
      <c r="AN16" s="31">
        <f>AVERAGE(AN14:AN15)</f>
        <v>6.1078076556346519E-2</v>
      </c>
      <c r="AQ16" t="s">
        <v>40</v>
      </c>
      <c r="AR16" s="31">
        <f>AVERAGE(AR14:AR15)</f>
        <v>6.0535472798509099E-2</v>
      </c>
      <c r="AU16" t="s">
        <v>40</v>
      </c>
      <c r="AV16" s="31">
        <f>AVERAGE(AV14:AV15)</f>
        <v>6.1422665453905956E-2</v>
      </c>
    </row>
    <row r="17" spans="1:48" x14ac:dyDescent="0.25">
      <c r="A17" t="s">
        <v>54</v>
      </c>
      <c r="B17" s="22">
        <f>ABS(B16-B15)</f>
        <v>3.1207288123534183E-2</v>
      </c>
      <c r="C17" s="22">
        <f>ABS(C16-C15)</f>
        <v>7.7436940640230545E-2</v>
      </c>
      <c r="D17" s="22">
        <f>ABS(D16-D15)</f>
        <v>36.572942666105661</v>
      </c>
      <c r="E17" s="22">
        <f>ABS(E16-E15)</f>
        <v>57</v>
      </c>
      <c r="F17" s="22">
        <f>ABS(F16-F15)</f>
        <v>1999.9997037037037</v>
      </c>
      <c r="G17" t="s">
        <v>41</v>
      </c>
      <c r="H17">
        <f>TINV(0.3173,H5)</f>
        <v>1.0587520159773673</v>
      </c>
      <c r="K17" t="s">
        <v>41</v>
      </c>
      <c r="L17">
        <f>TINV(0.3173,L5)</f>
        <v>1.0665531354182853</v>
      </c>
      <c r="O17" t="s">
        <v>41</v>
      </c>
      <c r="P17">
        <f>TINV(0.3173,P5)</f>
        <v>1.0665531354182853</v>
      </c>
      <c r="S17" t="s">
        <v>41</v>
      </c>
      <c r="T17">
        <f>TINV(0.3173,T5)</f>
        <v>1.0665531354182853</v>
      </c>
      <c r="W17" t="s">
        <v>41</v>
      </c>
      <c r="X17">
        <f>TINV(0.3173,X5)</f>
        <v>1.0665531354182853</v>
      </c>
      <c r="AA17" t="s">
        <v>41</v>
      </c>
      <c r="AB17">
        <f>TINV(0.3173,AB5)</f>
        <v>1.0665531354182853</v>
      </c>
      <c r="AE17" t="s">
        <v>41</v>
      </c>
      <c r="AF17">
        <f>TINV(0.3173,AF5)</f>
        <v>1.0665531354182853</v>
      </c>
      <c r="AI17" t="s">
        <v>41</v>
      </c>
      <c r="AJ17">
        <f>TINV(0.3173,AJ5)</f>
        <v>1.0665531354182853</v>
      </c>
      <c r="AM17" t="s">
        <v>41</v>
      </c>
      <c r="AN17">
        <f>TINV(0.3173,AN5)</f>
        <v>1.0665531354182853</v>
      </c>
      <c r="AQ17" t="s">
        <v>41</v>
      </c>
      <c r="AR17">
        <f>TINV(0.3173,AR5)</f>
        <v>1.0665531354182853</v>
      </c>
      <c r="AU17" t="s">
        <v>41</v>
      </c>
      <c r="AV17">
        <f>TINV(0.3173,AV5)</f>
        <v>1.0665531354182853</v>
      </c>
    </row>
    <row r="18" spans="1:48" x14ac:dyDescent="0.25">
      <c r="A18" t="s">
        <v>55</v>
      </c>
      <c r="B18" s="22">
        <f>COUNT(B2:B12)</f>
        <v>11</v>
      </c>
      <c r="G18" t="s">
        <v>42</v>
      </c>
      <c r="H18">
        <f>H17*G3</f>
        <v>3.0858460377375763E-2</v>
      </c>
      <c r="K18" t="s">
        <v>42</v>
      </c>
      <c r="L18">
        <f>L17*K3</f>
        <v>3.6860992292485857E-2</v>
      </c>
      <c r="O18" t="s">
        <v>42</v>
      </c>
      <c r="P18">
        <f>P17*O3</f>
        <v>3.6477239673401794E-2</v>
      </c>
      <c r="S18" t="s">
        <v>42</v>
      </c>
      <c r="T18">
        <f>T17*S3</f>
        <v>3.5365564111552707E-2</v>
      </c>
      <c r="W18" t="s">
        <v>42</v>
      </c>
      <c r="X18">
        <f>X17*W3</f>
        <v>3.435296899322398E-2</v>
      </c>
      <c r="AA18" t="s">
        <v>42</v>
      </c>
      <c r="AB18">
        <f>AB17*AA3</f>
        <v>2.9544912999558772E-2</v>
      </c>
      <c r="AE18" t="s">
        <v>42</v>
      </c>
      <c r="AF18">
        <f>AF17*AE3</f>
        <v>2.7530916233019391E-2</v>
      </c>
      <c r="AI18" t="s">
        <v>42</v>
      </c>
      <c r="AJ18">
        <f>AJ17*AI3</f>
        <v>3.135659325037958E-2</v>
      </c>
      <c r="AM18" t="s">
        <v>42</v>
      </c>
      <c r="AN18">
        <f>AN17*AM3</f>
        <v>3.394807252834308E-2</v>
      </c>
      <c r="AQ18" t="s">
        <v>42</v>
      </c>
      <c r="AR18">
        <f>AR17*AQ3</f>
        <v>3.3558985679318726E-2</v>
      </c>
      <c r="AU18" t="s">
        <v>42</v>
      </c>
      <c r="AV18">
        <f>AV17*AU3</f>
        <v>3.4099538624246029E-2</v>
      </c>
    </row>
    <row r="19" spans="1:48" x14ac:dyDescent="0.25">
      <c r="G19" t="s">
        <v>43</v>
      </c>
      <c r="H19">
        <f>G2+H18</f>
        <v>1.2685262453899979</v>
      </c>
      <c r="K19" t="s">
        <v>43</v>
      </c>
      <c r="L19">
        <f>K2+L18</f>
        <v>1.2737634036776555</v>
      </c>
      <c r="O19" t="s">
        <v>43</v>
      </c>
      <c r="P19">
        <f>O2+P18</f>
        <v>1.2779737479318327</v>
      </c>
      <c r="S19" t="s">
        <v>43</v>
      </c>
      <c r="T19">
        <f>S2+T18</f>
        <v>1.2823146029200705</v>
      </c>
      <c r="W19" t="s">
        <v>43</v>
      </c>
      <c r="X19">
        <f>W2+X18</f>
        <v>1.2776633746849888</v>
      </c>
      <c r="AA19" t="s">
        <v>43</v>
      </c>
      <c r="AB19">
        <f>AA2+AB18</f>
        <v>1.2671498717277543</v>
      </c>
      <c r="AE19" t="s">
        <v>43</v>
      </c>
      <c r="AF19">
        <f>AE2+AF18</f>
        <v>1.2769473846383534</v>
      </c>
      <c r="AI19" t="s">
        <v>43</v>
      </c>
      <c r="AJ19">
        <f>AI2+AJ18</f>
        <v>1.2786813814131015</v>
      </c>
      <c r="AM19" t="s">
        <v>43</v>
      </c>
      <c r="AN19">
        <f>AM2+AN18</f>
        <v>1.2686968023286325</v>
      </c>
      <c r="AQ19" t="s">
        <v>43</v>
      </c>
      <c r="AR19">
        <f>AQ2+AR18</f>
        <v>1.265069628804034</v>
      </c>
      <c r="AU19" t="s">
        <v>43</v>
      </c>
      <c r="AV19">
        <f>AU2+AV18</f>
        <v>1.2674166667555631</v>
      </c>
    </row>
    <row r="20" spans="1:48" x14ac:dyDescent="0.25">
      <c r="G20" t="s">
        <v>44</v>
      </c>
      <c r="H20">
        <f>G2-H18</f>
        <v>1.2068093246352463</v>
      </c>
      <c r="K20" t="s">
        <v>44</v>
      </c>
      <c r="L20">
        <f>K2-L18</f>
        <v>1.2000414190926838</v>
      </c>
      <c r="O20" t="s">
        <v>44</v>
      </c>
      <c r="P20">
        <f>O2-P18</f>
        <v>1.2050192685850289</v>
      </c>
      <c r="S20" t="s">
        <v>44</v>
      </c>
      <c r="T20">
        <f>S2-T18</f>
        <v>1.2115834746969651</v>
      </c>
      <c r="W20" t="s">
        <v>44</v>
      </c>
      <c r="X20">
        <f>W2-X18</f>
        <v>1.2089574366985407</v>
      </c>
      <c r="AA20" t="s">
        <v>44</v>
      </c>
      <c r="AB20">
        <f>AA2-AB18</f>
        <v>1.2080600457286366</v>
      </c>
      <c r="AE20" t="s">
        <v>44</v>
      </c>
      <c r="AF20">
        <f>AE2-AF18</f>
        <v>1.2218855521723149</v>
      </c>
      <c r="AI20" t="s">
        <v>44</v>
      </c>
      <c r="AJ20">
        <f>AI2-AJ18</f>
        <v>1.2159681949123422</v>
      </c>
      <c r="AM20" t="s">
        <v>44</v>
      </c>
      <c r="AN20">
        <f>AM2-AN18</f>
        <v>1.2008006572719465</v>
      </c>
      <c r="AQ20" t="s">
        <v>44</v>
      </c>
      <c r="AR20">
        <f>AQ2-AR18</f>
        <v>1.1979516574453963</v>
      </c>
      <c r="AU20" t="s">
        <v>44</v>
      </c>
      <c r="AV20">
        <f>AU2-AV18</f>
        <v>1.1992175895070711</v>
      </c>
    </row>
    <row r="21" spans="1:48" x14ac:dyDescent="0.25">
      <c r="G21" t="s">
        <v>35</v>
      </c>
      <c r="H21" s="30">
        <f>LN(G2)</f>
        <v>0.21322879011863255</v>
      </c>
      <c r="K21" t="s">
        <v>35</v>
      </c>
      <c r="L21" s="30">
        <f>LN(K2)</f>
        <v>0.21261019893623428</v>
      </c>
      <c r="O21" t="s">
        <v>35</v>
      </c>
      <c r="P21" s="30">
        <f>LN(O2)</f>
        <v>0.21631751344374878</v>
      </c>
      <c r="S21" t="s">
        <v>35</v>
      </c>
      <c r="T21" s="30">
        <f>LN(S2)</f>
        <v>0.2206997988287519</v>
      </c>
      <c r="W21" t="s">
        <v>35</v>
      </c>
      <c r="X21" s="30">
        <f>LN(W2)</f>
        <v>0.21777750435519946</v>
      </c>
      <c r="AA21" t="s">
        <v>35</v>
      </c>
      <c r="AB21" s="30">
        <f>LN(AA2)</f>
        <v>0.21317802699800351</v>
      </c>
      <c r="AE21" t="s">
        <v>35</v>
      </c>
      <c r="AF21" s="30">
        <f>LN(AE2)</f>
        <v>0.22267661704163508</v>
      </c>
      <c r="AI21" t="s">
        <v>35</v>
      </c>
      <c r="AJ21" s="30">
        <f>LN(AI2)</f>
        <v>0.22100108840889612</v>
      </c>
      <c r="AM21" t="s">
        <v>35</v>
      </c>
      <c r="AN21" s="30">
        <f>LN(AM2)</f>
        <v>0.21086749172803726</v>
      </c>
      <c r="AQ21" t="s">
        <v>35</v>
      </c>
      <c r="AR21" s="30">
        <f>LN(AQ2)</f>
        <v>0.20824158094851183</v>
      </c>
      <c r="AU21" t="s">
        <v>35</v>
      </c>
      <c r="AV21" s="30">
        <f>LN(AU2)</f>
        <v>0.20970739154276088</v>
      </c>
    </row>
    <row r="22" spans="1:48" x14ac:dyDescent="0.25">
      <c r="G22" t="s">
        <v>45</v>
      </c>
      <c r="H22" s="30">
        <f>LN(H19)</f>
        <v>0.23785578994170231</v>
      </c>
      <c r="K22" t="s">
        <v>45</v>
      </c>
      <c r="L22" s="30">
        <f>LN(L19)</f>
        <v>0.24197582850445995</v>
      </c>
      <c r="O22" t="s">
        <v>45</v>
      </c>
      <c r="P22" s="30">
        <f>LN(P19)</f>
        <v>0.24527581421997552</v>
      </c>
      <c r="S22" t="s">
        <v>45</v>
      </c>
      <c r="T22" s="30">
        <f>LN(T19)</f>
        <v>0.24866672848645924</v>
      </c>
      <c r="W22" t="s">
        <v>45</v>
      </c>
      <c r="X22" s="30">
        <f>LN(X19)</f>
        <v>0.24503292116945352</v>
      </c>
      <c r="AA22" t="s">
        <v>45</v>
      </c>
      <c r="AB22" s="30">
        <f>LN(AB19)</f>
        <v>0.23677018299992589</v>
      </c>
      <c r="AE22" t="s">
        <v>45</v>
      </c>
      <c r="AF22" s="30">
        <f>LN(AF19)</f>
        <v>0.24447237388234133</v>
      </c>
      <c r="AI22" t="s">
        <v>45</v>
      </c>
      <c r="AJ22" s="30">
        <f>LN(AJ19)</f>
        <v>0.24582937616989728</v>
      </c>
      <c r="AM22" t="s">
        <v>45</v>
      </c>
      <c r="AN22" s="30">
        <f>LN(AN19)</f>
        <v>0.23799023372979955</v>
      </c>
      <c r="AQ22" t="s">
        <v>45</v>
      </c>
      <c r="AR22" s="30">
        <f>LN(AR19)</f>
        <v>0.2351271631975321</v>
      </c>
      <c r="AU22" t="s">
        <v>45</v>
      </c>
      <c r="AV22" s="30">
        <f>LN(AV19)</f>
        <v>0.23698070817237121</v>
      </c>
    </row>
    <row r="23" spans="1:48" x14ac:dyDescent="0.25">
      <c r="G23" t="s">
        <v>46</v>
      </c>
      <c r="H23" s="30">
        <f>LN(H20)</f>
        <v>0.1879799550174043</v>
      </c>
      <c r="K23" t="s">
        <v>46</v>
      </c>
      <c r="L23" s="30">
        <f>LN(L20)</f>
        <v>0.18235607210886412</v>
      </c>
      <c r="O23" t="s">
        <v>46</v>
      </c>
      <c r="P23" s="30">
        <f>LN(P20)</f>
        <v>0.18649555734176618</v>
      </c>
      <c r="S23" t="s">
        <v>46</v>
      </c>
      <c r="T23" s="30">
        <f>LN(T20)</f>
        <v>0.191928160838053</v>
      </c>
      <c r="W23" t="s">
        <v>46</v>
      </c>
      <c r="X23" s="30">
        <f>LN(X20)</f>
        <v>0.18975836563538068</v>
      </c>
      <c r="AA23" t="s">
        <v>46</v>
      </c>
      <c r="AB23" s="30">
        <f>LN(AB20)</f>
        <v>0.18901580500628848</v>
      </c>
      <c r="AE23" t="s">
        <v>46</v>
      </c>
      <c r="AF23" s="30">
        <f>LN(AF20)</f>
        <v>0.20039520020325644</v>
      </c>
      <c r="AI23" t="s">
        <v>46</v>
      </c>
      <c r="AJ23" s="30">
        <f>LN(AJ20)</f>
        <v>0.19554062770219563</v>
      </c>
      <c r="AM23" t="s">
        <v>46</v>
      </c>
      <c r="AN23" s="30">
        <f>LN(AN20)</f>
        <v>0.18298854869867964</v>
      </c>
      <c r="AQ23" t="s">
        <v>46</v>
      </c>
      <c r="AR23" s="30">
        <f>LN(AR20)</f>
        <v>0.18061314616236729</v>
      </c>
      <c r="AU23" t="s">
        <v>46</v>
      </c>
      <c r="AV23" s="30">
        <f>LN(AV20)</f>
        <v>0.18166933539970787</v>
      </c>
    </row>
    <row r="24" spans="1:48" x14ac:dyDescent="0.25">
      <c r="G24" t="s">
        <v>47</v>
      </c>
      <c r="H24" s="30">
        <f>H22-H21</f>
        <v>2.4626999823069762E-2</v>
      </c>
      <c r="K24" t="s">
        <v>47</v>
      </c>
      <c r="L24" s="30">
        <f>L22-L21</f>
        <v>2.9365629568225665E-2</v>
      </c>
      <c r="O24" t="s">
        <v>47</v>
      </c>
      <c r="P24" s="30">
        <f>P22-P21</f>
        <v>2.8958300776226742E-2</v>
      </c>
      <c r="S24" t="s">
        <v>47</v>
      </c>
      <c r="T24" s="30">
        <f>T22-T21</f>
        <v>2.7966929657707335E-2</v>
      </c>
      <c r="W24" t="s">
        <v>47</v>
      </c>
      <c r="X24" s="30">
        <f>X22-X21</f>
        <v>2.7255416814254058E-2</v>
      </c>
      <c r="AA24" t="s">
        <v>47</v>
      </c>
      <c r="AB24" s="30">
        <f>AB22-AB21</f>
        <v>2.3592156001922382E-2</v>
      </c>
      <c r="AE24" t="s">
        <v>47</v>
      </c>
      <c r="AF24" s="30">
        <f>AF22-AF21</f>
        <v>2.1795756840706254E-2</v>
      </c>
      <c r="AI24" t="s">
        <v>47</v>
      </c>
      <c r="AJ24" s="30">
        <f>AJ22-AJ21</f>
        <v>2.4828287761001155E-2</v>
      </c>
      <c r="AM24" t="s">
        <v>47</v>
      </c>
      <c r="AN24" s="30">
        <f>AN22-AN21</f>
        <v>2.712274200176229E-2</v>
      </c>
      <c r="AQ24" t="s">
        <v>47</v>
      </c>
      <c r="AR24" s="30">
        <f>AR22-AR21</f>
        <v>2.6885582249020268E-2</v>
      </c>
      <c r="AU24" t="s">
        <v>47</v>
      </c>
      <c r="AV24" s="30">
        <f>AV22-AV21</f>
        <v>2.7273316629610328E-2</v>
      </c>
    </row>
    <row r="25" spans="1:48" x14ac:dyDescent="0.25">
      <c r="G25" t="s">
        <v>48</v>
      </c>
      <c r="H25" s="30">
        <f>H21-H23</f>
        <v>2.5248835101228245E-2</v>
      </c>
      <c r="K25" t="s">
        <v>48</v>
      </c>
      <c r="L25" s="30">
        <f>L21-L23</f>
        <v>3.0254126827370165E-2</v>
      </c>
      <c r="O25" t="s">
        <v>48</v>
      </c>
      <c r="P25" s="30">
        <f>P21-P23</f>
        <v>2.98219561019826E-2</v>
      </c>
      <c r="S25" t="s">
        <v>48</v>
      </c>
      <c r="T25" s="30">
        <f>T21-T23</f>
        <v>2.8771637990698901E-2</v>
      </c>
      <c r="W25" t="s">
        <v>48</v>
      </c>
      <c r="X25" s="30">
        <f>X21-X23</f>
        <v>2.8019138719818787E-2</v>
      </c>
      <c r="AA25" t="s">
        <v>48</v>
      </c>
      <c r="AB25" s="30">
        <f>AB21-AB23</f>
        <v>2.4162221991715027E-2</v>
      </c>
      <c r="AE25" t="s">
        <v>48</v>
      </c>
      <c r="AF25" s="30">
        <f>AF21-AF23</f>
        <v>2.2281416838378643E-2</v>
      </c>
      <c r="AI25" t="s">
        <v>48</v>
      </c>
      <c r="AJ25" s="30">
        <f>AJ21-AJ23</f>
        <v>2.5460460706700494E-2</v>
      </c>
      <c r="AM25" t="s">
        <v>48</v>
      </c>
      <c r="AN25" s="30">
        <f>AN21-AN23</f>
        <v>2.7878943029357617E-2</v>
      </c>
      <c r="AQ25" t="s">
        <v>48</v>
      </c>
      <c r="AR25" s="30">
        <f>AR21-AR23</f>
        <v>2.7628434786144546E-2</v>
      </c>
      <c r="AU25" t="s">
        <v>48</v>
      </c>
      <c r="AV25" s="30">
        <f>AV21-AV23</f>
        <v>2.803805614305302E-2</v>
      </c>
    </row>
    <row r="26" spans="1:48" x14ac:dyDescent="0.25">
      <c r="G26" t="s">
        <v>49</v>
      </c>
      <c r="H26" s="31">
        <f>AVERAGE(H24:H25)</f>
        <v>2.4937917462149004E-2</v>
      </c>
      <c r="K26" t="s">
        <v>49</v>
      </c>
      <c r="L26" s="31">
        <f>AVERAGE(L24:L25)</f>
        <v>2.9809878197797915E-2</v>
      </c>
      <c r="O26" t="s">
        <v>49</v>
      </c>
      <c r="P26" s="31">
        <f>AVERAGE(P24:P25)</f>
        <v>2.9390128439104671E-2</v>
      </c>
      <c r="S26" t="s">
        <v>49</v>
      </c>
      <c r="T26" s="31">
        <f>AVERAGE(T24:T25)</f>
        <v>2.8369283824203118E-2</v>
      </c>
      <c r="W26" t="s">
        <v>49</v>
      </c>
      <c r="X26" s="31">
        <f>AVERAGE(X24:X25)</f>
        <v>2.7637277767036422E-2</v>
      </c>
      <c r="AA26" t="s">
        <v>49</v>
      </c>
      <c r="AB26" s="31">
        <f>AVERAGE(AB24:AB25)</f>
        <v>2.3877188996818705E-2</v>
      </c>
      <c r="AE26" t="s">
        <v>49</v>
      </c>
      <c r="AF26" s="31">
        <f>AVERAGE(AF24:AF25)</f>
        <v>2.2038586839542448E-2</v>
      </c>
      <c r="AI26" t="s">
        <v>49</v>
      </c>
      <c r="AJ26" s="31">
        <f>AVERAGE(AJ24:AJ25)</f>
        <v>2.5144374233850825E-2</v>
      </c>
      <c r="AM26" t="s">
        <v>49</v>
      </c>
      <c r="AN26" s="31">
        <f>AVERAGE(AN24:AN25)</f>
        <v>2.7500842515559953E-2</v>
      </c>
      <c r="AQ26" t="s">
        <v>49</v>
      </c>
      <c r="AR26" s="31">
        <f>AVERAGE(AR24:AR25)</f>
        <v>2.7257008517582407E-2</v>
      </c>
      <c r="AU26" t="s">
        <v>49</v>
      </c>
      <c r="AV26" s="31">
        <f>AVERAGE(AV24:AV25)</f>
        <v>2.7655686386331674E-2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8.85546875" style="1"/>
  </cols>
  <sheetData>
    <row r="1" spans="1:2" x14ac:dyDescent="0.25">
      <c r="A1" s="24" t="s">
        <v>3</v>
      </c>
      <c r="B1" s="19" t="s">
        <v>6</v>
      </c>
    </row>
    <row r="2" spans="1:2" x14ac:dyDescent="0.25">
      <c r="A2" s="20">
        <v>1949</v>
      </c>
      <c r="B2" s="21">
        <v>2.9629629629629629E-4</v>
      </c>
    </row>
    <row r="3" spans="1:2" x14ac:dyDescent="0.25">
      <c r="A3" s="20">
        <v>1950</v>
      </c>
      <c r="B3" s="21">
        <v>5.9259259259259258E-4</v>
      </c>
    </row>
    <row r="4" spans="1:2" x14ac:dyDescent="0.25">
      <c r="A4" s="20">
        <v>1952</v>
      </c>
      <c r="B4" s="21">
        <v>1.7777777777777779E-3</v>
      </c>
    </row>
    <row r="5" spans="1:2" x14ac:dyDescent="0.25">
      <c r="A5" s="20">
        <v>1958</v>
      </c>
      <c r="B5" s="21">
        <v>5.3333333333333332E-3</v>
      </c>
    </row>
    <row r="6" spans="1:2" x14ac:dyDescent="0.25">
      <c r="A6" s="20">
        <v>1980</v>
      </c>
      <c r="B6" s="21">
        <v>1.6E-2</v>
      </c>
    </row>
    <row r="7" spans="1:2" x14ac:dyDescent="0.25">
      <c r="A7" s="20">
        <v>1993</v>
      </c>
      <c r="B7" s="21">
        <v>0.125</v>
      </c>
    </row>
    <row r="8" spans="1:2" x14ac:dyDescent="0.25">
      <c r="A8" s="20">
        <v>1996</v>
      </c>
      <c r="B8" s="21">
        <v>0.76923076923076916</v>
      </c>
    </row>
    <row r="9" spans="1:2" x14ac:dyDescent="0.25">
      <c r="A9" s="20">
        <v>1998</v>
      </c>
      <c r="B9" s="21">
        <v>20</v>
      </c>
    </row>
    <row r="10" spans="1:2" x14ac:dyDescent="0.25">
      <c r="A10" s="20">
        <v>1999</v>
      </c>
      <c r="B10" s="21">
        <v>44.444444444444436</v>
      </c>
    </row>
    <row r="11" spans="1:2" x14ac:dyDescent="0.25">
      <c r="A11" s="20">
        <v>2000</v>
      </c>
      <c r="B11" s="21">
        <v>37.037037037037038</v>
      </c>
    </row>
    <row r="12" spans="1:2" x14ac:dyDescent="0.25">
      <c r="A12" s="20">
        <v>2006</v>
      </c>
      <c r="B12" s="21">
        <v>2000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N13" sqref="N13"/>
    </sheetView>
  </sheetViews>
  <sheetFormatPr defaultColWidth="8.85546875" defaultRowHeight="16.5" x14ac:dyDescent="0.25"/>
  <cols>
    <col min="1" max="2" width="8.85546875" style="1"/>
    <col min="3" max="3" width="8.85546875" style="2"/>
    <col min="4" max="4" width="8.85546875" style="1"/>
    <col min="5" max="5" width="8.85546875" style="2"/>
    <col min="6" max="6" width="8.85546875" style="1"/>
    <col min="9" max="10" width="10.85546875" customWidth="1"/>
    <col min="11" max="11" width="13.140625" customWidth="1"/>
  </cols>
  <sheetData>
    <row r="1" spans="1:18" x14ac:dyDescent="0.25">
      <c r="A1" s="1" t="s">
        <v>0</v>
      </c>
    </row>
    <row r="2" spans="1:18" x14ac:dyDescent="0.25">
      <c r="A2" s="1" t="s">
        <v>1</v>
      </c>
    </row>
    <row r="5" spans="1:18" x14ac:dyDescent="0.25">
      <c r="H5" s="37" t="s">
        <v>2</v>
      </c>
      <c r="I5" s="38"/>
      <c r="J5" s="37" t="s">
        <v>2</v>
      </c>
      <c r="K5" s="38"/>
    </row>
    <row r="6" spans="1:18" ht="38.25" x14ac:dyDescent="0.25">
      <c r="A6" s="3" t="s">
        <v>3</v>
      </c>
      <c r="B6" s="39" t="s">
        <v>4</v>
      </c>
      <c r="C6" s="39"/>
      <c r="D6" s="39" t="s">
        <v>5</v>
      </c>
      <c r="E6" s="39"/>
      <c r="F6" s="3" t="s">
        <v>6</v>
      </c>
      <c r="G6" s="4"/>
      <c r="H6" s="4" t="s">
        <v>3</v>
      </c>
      <c r="I6" s="4" t="s">
        <v>4</v>
      </c>
      <c r="J6" s="4" t="s">
        <v>7</v>
      </c>
      <c r="K6" s="3" t="s">
        <v>6</v>
      </c>
      <c r="M6" s="22" t="s">
        <v>17</v>
      </c>
      <c r="N6" s="22" t="s">
        <v>18</v>
      </c>
      <c r="O6" s="22" t="s">
        <v>19</v>
      </c>
      <c r="P6" s="22" t="s">
        <v>20</v>
      </c>
      <c r="Q6" s="22" t="s">
        <v>21</v>
      </c>
      <c r="R6" s="22" t="s">
        <v>22</v>
      </c>
    </row>
    <row r="7" spans="1:18" x14ac:dyDescent="0.25">
      <c r="A7" s="5">
        <v>1949</v>
      </c>
      <c r="B7" s="5">
        <v>0.625</v>
      </c>
      <c r="C7" s="6" t="s">
        <v>8</v>
      </c>
      <c r="D7" s="5">
        <v>5400</v>
      </c>
      <c r="E7" s="6">
        <v>1</v>
      </c>
      <c r="F7" s="7">
        <v>2.9629629629629629E-4</v>
      </c>
      <c r="G7" s="8"/>
      <c r="H7" s="9">
        <f>A7</f>
        <v>1949</v>
      </c>
      <c r="I7" s="9">
        <f>B7</f>
        <v>0.625</v>
      </c>
      <c r="J7" s="9">
        <f>A7</f>
        <v>1949</v>
      </c>
      <c r="K7" s="10">
        <f t="shared" ref="K7:K15" si="0">F7</f>
        <v>2.9629629629629629E-4</v>
      </c>
      <c r="M7" t="s">
        <v>23</v>
      </c>
      <c r="N7" s="23" t="s">
        <v>25</v>
      </c>
      <c r="O7" t="s">
        <v>24</v>
      </c>
      <c r="P7" t="s">
        <v>26</v>
      </c>
      <c r="Q7" t="s">
        <v>27</v>
      </c>
    </row>
    <row r="8" spans="1:18" x14ac:dyDescent="0.25">
      <c r="A8" s="5">
        <v>1950</v>
      </c>
      <c r="B8" s="5">
        <v>0.625</v>
      </c>
      <c r="C8" s="6" t="s">
        <v>9</v>
      </c>
      <c r="D8" s="5">
        <v>2700</v>
      </c>
      <c r="E8" s="6">
        <v>2</v>
      </c>
      <c r="F8" s="7">
        <v>5.9259259259259258E-4</v>
      </c>
      <c r="G8" s="8"/>
      <c r="H8" s="9">
        <f t="shared" ref="H8:I17" si="1">A8</f>
        <v>1950</v>
      </c>
      <c r="I8" s="9"/>
      <c r="J8" s="9">
        <f t="shared" ref="J8:J17" si="2">A8</f>
        <v>1950</v>
      </c>
      <c r="K8" s="10">
        <f t="shared" si="0"/>
        <v>5.9259259259259258E-4</v>
      </c>
    </row>
    <row r="9" spans="1:18" x14ac:dyDescent="0.25">
      <c r="A9" s="5">
        <v>1952</v>
      </c>
      <c r="B9" s="5">
        <v>0.625</v>
      </c>
      <c r="C9" s="6" t="s">
        <v>9</v>
      </c>
      <c r="D9" s="5">
        <v>900</v>
      </c>
      <c r="E9" s="6">
        <v>2</v>
      </c>
      <c r="F9" s="7">
        <v>1.7777777777777779E-3</v>
      </c>
      <c r="G9" s="8"/>
      <c r="H9" s="9">
        <f t="shared" si="1"/>
        <v>1952</v>
      </c>
      <c r="I9" s="9"/>
      <c r="J9" s="9">
        <f t="shared" si="2"/>
        <v>1952</v>
      </c>
      <c r="K9" s="10">
        <f t="shared" si="0"/>
        <v>1.7777777777777779E-3</v>
      </c>
    </row>
    <row r="10" spans="1:18" x14ac:dyDescent="0.25">
      <c r="A10" s="5">
        <v>1958</v>
      </c>
      <c r="B10" s="5">
        <v>0.625</v>
      </c>
      <c r="C10" s="6" t="s">
        <v>9</v>
      </c>
      <c r="D10" s="5">
        <v>300</v>
      </c>
      <c r="E10" s="11">
        <v>2</v>
      </c>
      <c r="F10" s="7">
        <v>5.3333333333333332E-3</v>
      </c>
      <c r="G10" s="8"/>
      <c r="H10" s="9">
        <f t="shared" si="1"/>
        <v>1958</v>
      </c>
      <c r="I10" s="9"/>
      <c r="J10" s="9">
        <f t="shared" si="2"/>
        <v>1958</v>
      </c>
      <c r="K10" s="10">
        <f t="shared" si="0"/>
        <v>5.3333333333333332E-3</v>
      </c>
    </row>
    <row r="11" spans="1:18" x14ac:dyDescent="0.25">
      <c r="A11" s="5">
        <v>1980</v>
      </c>
      <c r="B11" s="12">
        <v>0.625</v>
      </c>
      <c r="C11" s="13" t="s">
        <v>10</v>
      </c>
      <c r="D11" s="5">
        <v>100</v>
      </c>
      <c r="E11" s="6">
        <v>3</v>
      </c>
      <c r="F11" s="5">
        <v>1.6E-2</v>
      </c>
      <c r="G11" s="8"/>
      <c r="H11" s="9">
        <f t="shared" si="1"/>
        <v>1980</v>
      </c>
      <c r="I11" s="9"/>
      <c r="J11" s="9">
        <f t="shared" si="2"/>
        <v>1980</v>
      </c>
      <c r="K11" s="10">
        <f t="shared" si="0"/>
        <v>1.6E-2</v>
      </c>
    </row>
    <row r="12" spans="1:18" x14ac:dyDescent="0.25">
      <c r="A12" s="5">
        <v>1993</v>
      </c>
      <c r="B12" s="14">
        <v>0.8</v>
      </c>
      <c r="C12" s="15" t="s">
        <v>11</v>
      </c>
      <c r="D12" s="5">
        <v>10</v>
      </c>
      <c r="E12" s="13">
        <v>3</v>
      </c>
      <c r="F12" s="5">
        <v>0.125</v>
      </c>
      <c r="G12" s="8"/>
      <c r="H12" s="9">
        <f t="shared" si="1"/>
        <v>1993</v>
      </c>
      <c r="I12" s="9">
        <f t="shared" si="1"/>
        <v>0.8</v>
      </c>
      <c r="J12" s="9">
        <f t="shared" si="2"/>
        <v>1993</v>
      </c>
      <c r="K12" s="10">
        <f t="shared" si="0"/>
        <v>0.125</v>
      </c>
    </row>
    <row r="13" spans="1:18" x14ac:dyDescent="0.25">
      <c r="A13" s="5">
        <v>1996</v>
      </c>
      <c r="B13" s="14">
        <v>1</v>
      </c>
      <c r="C13" s="15" t="s">
        <v>12</v>
      </c>
      <c r="D13" s="5">
        <v>1.3</v>
      </c>
      <c r="E13" s="6">
        <v>4</v>
      </c>
      <c r="F13" s="16">
        <v>0.76923076923076916</v>
      </c>
      <c r="G13" s="8"/>
      <c r="H13" s="9">
        <f t="shared" si="1"/>
        <v>1996</v>
      </c>
      <c r="I13" s="9">
        <f t="shared" si="1"/>
        <v>1</v>
      </c>
      <c r="J13" s="9">
        <f t="shared" si="2"/>
        <v>1996</v>
      </c>
      <c r="K13" s="10">
        <f t="shared" si="0"/>
        <v>0.76923076923076916</v>
      </c>
    </row>
    <row r="14" spans="1:18" x14ac:dyDescent="0.25">
      <c r="A14" s="5">
        <v>1998</v>
      </c>
      <c r="B14" s="5">
        <v>0.05</v>
      </c>
      <c r="C14" s="6">
        <v>3</v>
      </c>
      <c r="D14" s="5">
        <v>1</v>
      </c>
      <c r="E14" s="13">
        <v>3</v>
      </c>
      <c r="F14" s="5">
        <v>20</v>
      </c>
      <c r="G14" s="8"/>
      <c r="H14" s="9">
        <f t="shared" si="1"/>
        <v>1998</v>
      </c>
      <c r="I14" s="9">
        <f t="shared" si="1"/>
        <v>0.05</v>
      </c>
      <c r="J14" s="9">
        <f t="shared" si="2"/>
        <v>1998</v>
      </c>
      <c r="K14" s="10">
        <f t="shared" si="0"/>
        <v>20</v>
      </c>
    </row>
    <row r="15" spans="1:18" x14ac:dyDescent="0.25">
      <c r="A15" s="5">
        <v>1999</v>
      </c>
      <c r="B15" s="12">
        <v>0.05</v>
      </c>
      <c r="C15" s="13" t="s">
        <v>10</v>
      </c>
      <c r="D15" s="5">
        <v>0.45</v>
      </c>
      <c r="E15" s="6">
        <v>3</v>
      </c>
      <c r="F15" s="16">
        <v>44.444444444444436</v>
      </c>
      <c r="G15" s="8"/>
      <c r="H15" s="9">
        <f t="shared" si="1"/>
        <v>1999</v>
      </c>
      <c r="I15" s="9"/>
      <c r="J15" s="9">
        <f t="shared" si="2"/>
        <v>1999</v>
      </c>
      <c r="K15" s="10">
        <f t="shared" si="0"/>
        <v>44.444444444444436</v>
      </c>
    </row>
    <row r="16" spans="1:18" x14ac:dyDescent="0.25">
      <c r="A16" s="5">
        <v>2000</v>
      </c>
      <c r="B16" s="14">
        <v>0.9</v>
      </c>
      <c r="C16" s="15" t="s">
        <v>13</v>
      </c>
      <c r="D16" s="5">
        <v>0.03</v>
      </c>
      <c r="E16" s="6" t="s">
        <v>14</v>
      </c>
      <c r="F16" s="16">
        <v>37.037037037037038</v>
      </c>
      <c r="G16" s="8"/>
      <c r="H16" s="9">
        <f t="shared" si="1"/>
        <v>2000</v>
      </c>
      <c r="I16" s="9">
        <f t="shared" si="1"/>
        <v>0.9</v>
      </c>
      <c r="J16" s="9">
        <f t="shared" si="2"/>
        <v>2000</v>
      </c>
      <c r="K16" s="10"/>
    </row>
    <row r="17" spans="1:11" x14ac:dyDescent="0.25">
      <c r="A17" s="5">
        <v>2006</v>
      </c>
      <c r="B17" s="5">
        <v>0.01</v>
      </c>
      <c r="C17" s="6" t="s">
        <v>15</v>
      </c>
      <c r="D17" s="14">
        <v>0.05</v>
      </c>
      <c r="E17" s="15" t="s">
        <v>16</v>
      </c>
      <c r="F17" s="5">
        <v>2000</v>
      </c>
      <c r="G17" s="8"/>
      <c r="H17" s="9">
        <f t="shared" si="1"/>
        <v>2006</v>
      </c>
      <c r="I17" s="9"/>
      <c r="J17" s="9">
        <f t="shared" si="2"/>
        <v>2006</v>
      </c>
      <c r="K17" s="10">
        <f>F17</f>
        <v>2000</v>
      </c>
    </row>
    <row r="18" spans="1:11" x14ac:dyDescent="0.25">
      <c r="B18" s="17"/>
      <c r="F18" s="18"/>
    </row>
    <row r="19" spans="1:11" x14ac:dyDescent="0.25">
      <c r="B19" s="17"/>
      <c r="F19" s="18"/>
    </row>
  </sheetData>
  <mergeCells count="4">
    <mergeCell ref="H5:I5"/>
    <mergeCell ref="J5:K5"/>
    <mergeCell ref="B6:C6"/>
    <mergeCell ref="D6:E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M12" sqref="M12"/>
    </sheetView>
  </sheetViews>
  <sheetFormatPr defaultColWidth="8.85546875" defaultRowHeight="16.5" x14ac:dyDescent="0.25"/>
  <cols>
    <col min="1" max="2" width="8.85546875" style="1"/>
    <col min="3" max="3" width="8.85546875" style="2"/>
    <col min="4" max="4" width="8.85546875" style="1"/>
    <col min="5" max="5" width="8.85546875" style="2"/>
    <col min="6" max="6" width="8.85546875" style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6" spans="1:6" ht="38.25" x14ac:dyDescent="0.25">
      <c r="A6" s="3" t="s">
        <v>3</v>
      </c>
      <c r="B6" s="39" t="s">
        <v>4</v>
      </c>
      <c r="C6" s="39"/>
      <c r="D6" s="39" t="s">
        <v>5</v>
      </c>
      <c r="E6" s="39"/>
      <c r="F6" s="3" t="s">
        <v>6</v>
      </c>
    </row>
    <row r="7" spans="1:6" x14ac:dyDescent="0.25">
      <c r="A7" s="5">
        <v>1949</v>
      </c>
      <c r="B7" s="5">
        <v>0.625</v>
      </c>
      <c r="C7" s="6" t="s">
        <v>8</v>
      </c>
      <c r="D7" s="5">
        <v>5400</v>
      </c>
      <c r="E7" s="6">
        <v>1</v>
      </c>
      <c r="F7" s="7">
        <v>2.9629629629629629E-4</v>
      </c>
    </row>
    <row r="8" spans="1:6" x14ac:dyDescent="0.25">
      <c r="A8" s="5">
        <v>1950</v>
      </c>
      <c r="B8" s="5">
        <v>0.625</v>
      </c>
      <c r="C8" s="6" t="s">
        <v>9</v>
      </c>
      <c r="D8" s="5">
        <v>2700</v>
      </c>
      <c r="E8" s="6">
        <v>2</v>
      </c>
      <c r="F8" s="7">
        <v>5.9259259259259258E-4</v>
      </c>
    </row>
    <row r="9" spans="1:6" x14ac:dyDescent="0.25">
      <c r="A9" s="5">
        <v>1952</v>
      </c>
      <c r="B9" s="5">
        <v>0.625</v>
      </c>
      <c r="C9" s="6" t="s">
        <v>9</v>
      </c>
      <c r="D9" s="5">
        <v>900</v>
      </c>
      <c r="E9" s="6">
        <v>2</v>
      </c>
      <c r="F9" s="7">
        <v>1.7777777777777779E-3</v>
      </c>
    </row>
    <row r="10" spans="1:6" x14ac:dyDescent="0.25">
      <c r="A10" s="5">
        <v>1958</v>
      </c>
      <c r="B10" s="5">
        <v>0.625</v>
      </c>
      <c r="C10" s="6" t="s">
        <v>9</v>
      </c>
      <c r="D10" s="5">
        <v>300</v>
      </c>
      <c r="E10" s="11">
        <v>2</v>
      </c>
      <c r="F10" s="7">
        <v>5.3333333333333332E-3</v>
      </c>
    </row>
    <row r="11" spans="1:6" x14ac:dyDescent="0.25">
      <c r="A11" s="5">
        <v>1980</v>
      </c>
      <c r="B11" s="12">
        <v>0.625</v>
      </c>
      <c r="C11" s="13" t="s">
        <v>10</v>
      </c>
      <c r="D11" s="5">
        <v>100</v>
      </c>
      <c r="E11" s="6">
        <v>3</v>
      </c>
      <c r="F11" s="5">
        <v>1.6E-2</v>
      </c>
    </row>
    <row r="12" spans="1:6" x14ac:dyDescent="0.25">
      <c r="A12" s="5">
        <v>1993</v>
      </c>
      <c r="B12" s="14">
        <v>0.8</v>
      </c>
      <c r="C12" s="15" t="s">
        <v>11</v>
      </c>
      <c r="D12" s="5">
        <v>10</v>
      </c>
      <c r="E12" s="13">
        <v>3</v>
      </c>
      <c r="F12" s="5">
        <v>0.125</v>
      </c>
    </row>
    <row r="13" spans="1:6" x14ac:dyDescent="0.25">
      <c r="A13" s="5">
        <v>1996</v>
      </c>
      <c r="B13" s="14">
        <v>1</v>
      </c>
      <c r="C13" s="15" t="s">
        <v>12</v>
      </c>
      <c r="D13" s="5">
        <v>1.3</v>
      </c>
      <c r="E13" s="6">
        <v>4</v>
      </c>
      <c r="F13" s="16">
        <v>0.76923076923076916</v>
      </c>
    </row>
    <row r="14" spans="1:6" x14ac:dyDescent="0.25">
      <c r="A14" s="5">
        <v>1998</v>
      </c>
      <c r="B14" s="5">
        <v>0.05</v>
      </c>
      <c r="C14" s="6">
        <v>3</v>
      </c>
      <c r="D14" s="5">
        <v>1</v>
      </c>
      <c r="E14" s="13">
        <v>3</v>
      </c>
      <c r="F14" s="5">
        <v>20</v>
      </c>
    </row>
    <row r="15" spans="1:6" x14ac:dyDescent="0.25">
      <c r="A15" s="5">
        <v>1999</v>
      </c>
      <c r="B15" s="12">
        <v>0.05</v>
      </c>
      <c r="C15" s="13" t="s">
        <v>10</v>
      </c>
      <c r="D15" s="5">
        <v>0.45</v>
      </c>
      <c r="E15" s="6">
        <v>3</v>
      </c>
      <c r="F15" s="16">
        <v>44.444444444444436</v>
      </c>
    </row>
    <row r="16" spans="1:6" x14ac:dyDescent="0.25">
      <c r="A16" s="5">
        <v>2000</v>
      </c>
      <c r="B16" s="14">
        <v>0.9</v>
      </c>
      <c r="C16" s="15" t="s">
        <v>13</v>
      </c>
      <c r="D16" s="5">
        <v>0.03</v>
      </c>
      <c r="E16" s="6" t="s">
        <v>14</v>
      </c>
      <c r="F16" s="16">
        <v>37.037037037037038</v>
      </c>
    </row>
    <row r="17" spans="1:6" x14ac:dyDescent="0.25">
      <c r="A17" s="5">
        <v>2006</v>
      </c>
      <c r="B17" s="5">
        <v>0.01</v>
      </c>
      <c r="C17" s="6" t="s">
        <v>15</v>
      </c>
      <c r="D17" s="14">
        <v>0.05</v>
      </c>
      <c r="E17" s="15" t="s">
        <v>16</v>
      </c>
      <c r="F17" s="5">
        <v>2000</v>
      </c>
    </row>
    <row r="18" spans="1:6" x14ac:dyDescent="0.25">
      <c r="B18" s="17"/>
      <c r="F18" s="18"/>
    </row>
    <row r="19" spans="1:6" x14ac:dyDescent="0.25">
      <c r="B19" s="17"/>
      <c r="F19" s="18"/>
    </row>
  </sheetData>
  <mergeCells count="2">
    <mergeCell ref="B6:C6"/>
    <mergeCell ref="D6:E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source_data</vt:lpstr>
      <vt:lpstr>MRI_res_mm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2013-11-03T21:22:39Z</dcterms:created>
  <dcterms:modified xsi:type="dcterms:W3CDTF">2014-01-06T15:30:49Z</dcterms:modified>
</cp:coreProperties>
</file>