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20730" windowHeight="11760" tabRatio="500" activeTab="5"/>
  </bookViews>
  <sheets>
    <sheet name="PRM_Summary" sheetId="7" r:id="rId1"/>
    <sheet name="PRM70ND" sheetId="3" r:id="rId2"/>
    <sheet name="PRMallND" sheetId="4" r:id="rId3"/>
    <sheet name="PRM70all" sheetId="5" r:id="rId4"/>
    <sheet name="PRMallall" sheetId="6" r:id="rId5"/>
    <sheet name="rawdata" sheetId="1" r:id="rId6"/>
    <sheet name="Source Data" sheetId="2" r:id="rId7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8" i="3" l="1"/>
  <c r="E17" i="3"/>
  <c r="E19" i="3"/>
  <c r="E13" i="7"/>
  <c r="B17" i="3"/>
  <c r="E12" i="7"/>
  <c r="B18" i="3"/>
  <c r="E11" i="7"/>
  <c r="B16" i="3"/>
  <c r="E10" i="7"/>
  <c r="B15" i="3"/>
  <c r="E9" i="7"/>
  <c r="G2" i="3" a="1"/>
  <c r="G2" i="3"/>
  <c r="H5" i="3"/>
  <c r="H7" i="3"/>
  <c r="G3" i="3"/>
  <c r="H8" i="3"/>
  <c r="H9" i="3"/>
  <c r="H12" i="3"/>
  <c r="H11" i="3"/>
  <c r="H14" i="3"/>
  <c r="H10" i="3"/>
  <c r="H13" i="3"/>
  <c r="H15" i="3"/>
  <c r="H16" i="3"/>
  <c r="E5" i="7"/>
  <c r="H17" i="3"/>
  <c r="H18" i="3"/>
  <c r="H19" i="3"/>
  <c r="H22" i="3"/>
  <c r="H21" i="3"/>
  <c r="H24" i="3"/>
  <c r="H20" i="3"/>
  <c r="H23" i="3"/>
  <c r="H25" i="3"/>
  <c r="H26" i="3"/>
  <c r="E6" i="7"/>
  <c r="E7" i="7"/>
  <c r="G1" i="3"/>
  <c r="E2" i="7"/>
  <c r="E8" i="7"/>
  <c r="G4" i="3"/>
  <c r="H1" i="3"/>
  <c r="E4" i="7"/>
  <c r="B20" i="3"/>
  <c r="E3" i="7"/>
  <c r="E18" i="5"/>
  <c r="E17" i="5"/>
  <c r="E19" i="5"/>
  <c r="D13" i="7"/>
  <c r="B17" i="5"/>
  <c r="D12" i="7"/>
  <c r="B18" i="5"/>
  <c r="D11" i="7"/>
  <c r="B16" i="5"/>
  <c r="D10" i="7"/>
  <c r="B15" i="5"/>
  <c r="D9" i="7"/>
  <c r="G2" i="5" a="1"/>
  <c r="G2" i="5"/>
  <c r="H5" i="5"/>
  <c r="H7" i="5"/>
  <c r="G3" i="5"/>
  <c r="H8" i="5"/>
  <c r="H9" i="5"/>
  <c r="H12" i="5"/>
  <c r="H11" i="5"/>
  <c r="H14" i="5"/>
  <c r="H10" i="5"/>
  <c r="H13" i="5"/>
  <c r="H15" i="5"/>
  <c r="H16" i="5"/>
  <c r="D5" i="7"/>
  <c r="H17" i="5"/>
  <c r="H18" i="5"/>
  <c r="H19" i="5"/>
  <c r="H22" i="5"/>
  <c r="H21" i="5"/>
  <c r="H24" i="5"/>
  <c r="H20" i="5"/>
  <c r="H23" i="5"/>
  <c r="H25" i="5"/>
  <c r="H26" i="5"/>
  <c r="D6" i="7"/>
  <c r="D7" i="7"/>
  <c r="G1" i="5"/>
  <c r="D2" i="7"/>
  <c r="D8" i="7"/>
  <c r="G4" i="5"/>
  <c r="H1" i="5"/>
  <c r="D4" i="7"/>
  <c r="B20" i="5"/>
  <c r="D3" i="7"/>
  <c r="E18" i="4"/>
  <c r="E17" i="4"/>
  <c r="E19" i="4"/>
  <c r="C13" i="7"/>
  <c r="B17" i="4"/>
  <c r="C12" i="7"/>
  <c r="B18" i="4"/>
  <c r="C11" i="7"/>
  <c r="B16" i="4"/>
  <c r="C10" i="7"/>
  <c r="B15" i="4"/>
  <c r="C9" i="7"/>
  <c r="G2" i="4" a="1"/>
  <c r="G2" i="4"/>
  <c r="H5" i="4"/>
  <c r="H7" i="4"/>
  <c r="G3" i="4"/>
  <c r="H8" i="4"/>
  <c r="H9" i="4"/>
  <c r="H12" i="4"/>
  <c r="H11" i="4"/>
  <c r="H14" i="4"/>
  <c r="H10" i="4"/>
  <c r="H13" i="4"/>
  <c r="H15" i="4"/>
  <c r="H16" i="4"/>
  <c r="C5" i="7"/>
  <c r="H17" i="4"/>
  <c r="H18" i="4"/>
  <c r="H19" i="4"/>
  <c r="H22" i="4"/>
  <c r="H21" i="4"/>
  <c r="H24" i="4"/>
  <c r="H20" i="4"/>
  <c r="H23" i="4"/>
  <c r="H25" i="4"/>
  <c r="H26" i="4"/>
  <c r="C6" i="7"/>
  <c r="C7" i="7"/>
  <c r="G1" i="4"/>
  <c r="C2" i="7"/>
  <c r="C8" i="7"/>
  <c r="G4" i="4"/>
  <c r="H1" i="4"/>
  <c r="C4" i="7"/>
  <c r="B20" i="4"/>
  <c r="C3" i="7"/>
  <c r="E18" i="6"/>
  <c r="E17" i="6"/>
  <c r="E19" i="6"/>
  <c r="B13" i="7"/>
  <c r="B17" i="6"/>
  <c r="B12" i="7"/>
  <c r="B18" i="6"/>
  <c r="B11" i="7"/>
  <c r="B16" i="6"/>
  <c r="B10" i="7"/>
  <c r="B15" i="6"/>
  <c r="B9" i="7"/>
  <c r="G2" i="6" a="1"/>
  <c r="G2" i="6"/>
  <c r="H5" i="6"/>
  <c r="H7" i="6"/>
  <c r="G3" i="6"/>
  <c r="H8" i="6"/>
  <c r="H9" i="6"/>
  <c r="H12" i="6"/>
  <c r="H11" i="6"/>
  <c r="H14" i="6"/>
  <c r="H10" i="6"/>
  <c r="H13" i="6"/>
  <c r="H15" i="6"/>
  <c r="H16" i="6"/>
  <c r="B5" i="7"/>
  <c r="H17" i="6"/>
  <c r="H18" i="6"/>
  <c r="H19" i="6"/>
  <c r="H22" i="6"/>
  <c r="H21" i="6"/>
  <c r="H24" i="6"/>
  <c r="H20" i="6"/>
  <c r="H23" i="6"/>
  <c r="H25" i="6"/>
  <c r="H26" i="6"/>
  <c r="B6" i="7"/>
  <c r="B7" i="7"/>
  <c r="G1" i="6"/>
  <c r="B2" i="7"/>
  <c r="B8" i="7"/>
  <c r="G4" i="6"/>
  <c r="H1" i="6"/>
  <c r="B4" i="7"/>
  <c r="B20" i="6"/>
  <c r="B3" i="7"/>
  <c r="F18" i="6"/>
  <c r="F17" i="6"/>
  <c r="F19" i="6"/>
  <c r="F16" i="6"/>
  <c r="F15" i="6"/>
  <c r="E16" i="6"/>
  <c r="E15" i="6"/>
  <c r="D18" i="6"/>
  <c r="D17" i="6"/>
  <c r="D19" i="6"/>
  <c r="D16" i="6"/>
  <c r="D15" i="6"/>
  <c r="C18" i="6"/>
  <c r="C17" i="6"/>
  <c r="C19" i="6"/>
  <c r="C16" i="6"/>
  <c r="C15" i="6"/>
  <c r="B19" i="6"/>
  <c r="BC2" i="6" a="1"/>
  <c r="BC2" i="6"/>
  <c r="BD5" i="6"/>
  <c r="BD17" i="6"/>
  <c r="BC3" i="6"/>
  <c r="BD18" i="6"/>
  <c r="BD19" i="6"/>
  <c r="BD22" i="6"/>
  <c r="BD21" i="6"/>
  <c r="BD24" i="6"/>
  <c r="BD20" i="6"/>
  <c r="BD23" i="6"/>
  <c r="BD25" i="6"/>
  <c r="BD26" i="6"/>
  <c r="BD7" i="6"/>
  <c r="BD8" i="6"/>
  <c r="BD9" i="6"/>
  <c r="BD12" i="6"/>
  <c r="BD11" i="6"/>
  <c r="BD14" i="6"/>
  <c r="BD10" i="6"/>
  <c r="BD13" i="6"/>
  <c r="BD15" i="6"/>
  <c r="BD16" i="6"/>
  <c r="BG2" i="6" a="1"/>
  <c r="BG4" i="6"/>
  <c r="BH1" i="6"/>
  <c r="BG2" i="6"/>
  <c r="BG1" i="6"/>
  <c r="BH2" i="6"/>
  <c r="BG3" i="6"/>
  <c r="BH3" i="6"/>
  <c r="BH4" i="6"/>
  <c r="BG5" i="6"/>
  <c r="BH5" i="6"/>
  <c r="BG6" i="6"/>
  <c r="BH6" i="6"/>
  <c r="AY2" i="6" a="1"/>
  <c r="AY2" i="6"/>
  <c r="AZ5" i="6"/>
  <c r="AZ17" i="6"/>
  <c r="AY3" i="6"/>
  <c r="AZ18" i="6"/>
  <c r="AZ19" i="6"/>
  <c r="AZ22" i="6"/>
  <c r="AZ21" i="6"/>
  <c r="AZ24" i="6"/>
  <c r="AZ20" i="6"/>
  <c r="AZ23" i="6"/>
  <c r="AZ25" i="6"/>
  <c r="AZ26" i="6"/>
  <c r="AZ7" i="6"/>
  <c r="AZ8" i="6"/>
  <c r="AZ9" i="6"/>
  <c r="AZ12" i="6"/>
  <c r="AZ11" i="6"/>
  <c r="AZ14" i="6"/>
  <c r="AZ10" i="6"/>
  <c r="AZ13" i="6"/>
  <c r="AZ15" i="6"/>
  <c r="AZ16" i="6"/>
  <c r="BC4" i="6"/>
  <c r="BD1" i="6"/>
  <c r="BC1" i="6"/>
  <c r="BD2" i="6"/>
  <c r="BD3" i="6"/>
  <c r="BD4" i="6"/>
  <c r="BC5" i="6"/>
  <c r="BC6" i="6"/>
  <c r="BD6" i="6"/>
  <c r="AU2" i="6" a="1"/>
  <c r="AU2" i="6"/>
  <c r="AV5" i="6"/>
  <c r="AV17" i="6"/>
  <c r="AU3" i="6"/>
  <c r="AV18" i="6"/>
  <c r="AV19" i="6"/>
  <c r="AV22" i="6"/>
  <c r="AV21" i="6"/>
  <c r="AV24" i="6"/>
  <c r="AV20" i="6"/>
  <c r="AV23" i="6"/>
  <c r="AV25" i="6"/>
  <c r="AV26" i="6"/>
  <c r="AV7" i="6"/>
  <c r="AV8" i="6"/>
  <c r="AV9" i="6"/>
  <c r="AV12" i="6"/>
  <c r="AV11" i="6"/>
  <c r="AV14" i="6"/>
  <c r="AV10" i="6"/>
  <c r="AV13" i="6"/>
  <c r="AV15" i="6"/>
  <c r="AV16" i="6"/>
  <c r="AY4" i="6"/>
  <c r="AZ1" i="6"/>
  <c r="AY1" i="6"/>
  <c r="AZ2" i="6"/>
  <c r="AZ3" i="6"/>
  <c r="AZ4" i="6"/>
  <c r="AY5" i="6"/>
  <c r="AY6" i="6"/>
  <c r="AZ6" i="6"/>
  <c r="AQ2" i="6" a="1"/>
  <c r="AQ2" i="6"/>
  <c r="AR5" i="6"/>
  <c r="AR17" i="6"/>
  <c r="AQ3" i="6"/>
  <c r="AR18" i="6"/>
  <c r="AR19" i="6"/>
  <c r="AR22" i="6"/>
  <c r="AR21" i="6"/>
  <c r="AR24" i="6"/>
  <c r="AR20" i="6"/>
  <c r="AR23" i="6"/>
  <c r="AR25" i="6"/>
  <c r="AR26" i="6"/>
  <c r="AR7" i="6"/>
  <c r="AR8" i="6"/>
  <c r="AR9" i="6"/>
  <c r="AR12" i="6"/>
  <c r="AR11" i="6"/>
  <c r="AR14" i="6"/>
  <c r="AR10" i="6"/>
  <c r="AR13" i="6"/>
  <c r="AR15" i="6"/>
  <c r="AR16" i="6"/>
  <c r="AU4" i="6"/>
  <c r="AV1" i="6"/>
  <c r="AU1" i="6"/>
  <c r="AV2" i="6"/>
  <c r="AV3" i="6"/>
  <c r="AV4" i="6"/>
  <c r="AU5" i="6"/>
  <c r="AU6" i="6"/>
  <c r="AV6" i="6"/>
  <c r="AM2" i="6" a="1"/>
  <c r="AM2" i="6"/>
  <c r="AN5" i="6"/>
  <c r="AN17" i="6"/>
  <c r="AM3" i="6"/>
  <c r="AN18" i="6"/>
  <c r="AN19" i="6"/>
  <c r="AN22" i="6"/>
  <c r="AN21" i="6"/>
  <c r="AN24" i="6"/>
  <c r="AN20" i="6"/>
  <c r="AN23" i="6"/>
  <c r="AN25" i="6"/>
  <c r="AN26" i="6"/>
  <c r="AN7" i="6"/>
  <c r="AN8" i="6"/>
  <c r="AN9" i="6"/>
  <c r="AN12" i="6"/>
  <c r="AN11" i="6"/>
  <c r="AN14" i="6"/>
  <c r="AN10" i="6"/>
  <c r="AN13" i="6"/>
  <c r="AN15" i="6"/>
  <c r="AN16" i="6"/>
  <c r="AQ4" i="6"/>
  <c r="AR1" i="6"/>
  <c r="AQ1" i="6"/>
  <c r="AR2" i="6"/>
  <c r="AR3" i="6"/>
  <c r="AR4" i="6"/>
  <c r="AQ5" i="6"/>
  <c r="AQ6" i="6"/>
  <c r="AR6" i="6"/>
  <c r="AI2" i="6" a="1"/>
  <c r="AI2" i="6"/>
  <c r="AJ5" i="6"/>
  <c r="AJ17" i="6"/>
  <c r="AI3" i="6"/>
  <c r="AJ18" i="6"/>
  <c r="AJ19" i="6"/>
  <c r="AJ22" i="6"/>
  <c r="AJ21" i="6"/>
  <c r="AJ24" i="6"/>
  <c r="AJ20" i="6"/>
  <c r="AJ23" i="6"/>
  <c r="AJ25" i="6"/>
  <c r="AJ26" i="6"/>
  <c r="AJ7" i="6"/>
  <c r="AJ8" i="6"/>
  <c r="AJ9" i="6"/>
  <c r="AJ12" i="6"/>
  <c r="AJ11" i="6"/>
  <c r="AJ14" i="6"/>
  <c r="AJ10" i="6"/>
  <c r="AJ13" i="6"/>
  <c r="AJ15" i="6"/>
  <c r="AJ16" i="6"/>
  <c r="AM4" i="6"/>
  <c r="AN1" i="6"/>
  <c r="AM1" i="6"/>
  <c r="AN2" i="6"/>
  <c r="AN3" i="6"/>
  <c r="AN4" i="6"/>
  <c r="AM5" i="6"/>
  <c r="AM6" i="6"/>
  <c r="AN6" i="6"/>
  <c r="AE2" i="6" a="1"/>
  <c r="AE2" i="6"/>
  <c r="AF5" i="6"/>
  <c r="AF17" i="6"/>
  <c r="AE3" i="6"/>
  <c r="AF18" i="6"/>
  <c r="AF19" i="6"/>
  <c r="AF22" i="6"/>
  <c r="AF21" i="6"/>
  <c r="AF24" i="6"/>
  <c r="AF20" i="6"/>
  <c r="AF23" i="6"/>
  <c r="AF25" i="6"/>
  <c r="AF26" i="6"/>
  <c r="AF7" i="6"/>
  <c r="AF8" i="6"/>
  <c r="AF9" i="6"/>
  <c r="AF12" i="6"/>
  <c r="AF11" i="6"/>
  <c r="AF14" i="6"/>
  <c r="AF10" i="6"/>
  <c r="AF13" i="6"/>
  <c r="AF15" i="6"/>
  <c r="AF16" i="6"/>
  <c r="AI4" i="6"/>
  <c r="AJ1" i="6"/>
  <c r="AI1" i="6"/>
  <c r="AJ2" i="6"/>
  <c r="AJ3" i="6"/>
  <c r="AJ4" i="6"/>
  <c r="AI5" i="6"/>
  <c r="AI6" i="6"/>
  <c r="AJ6" i="6"/>
  <c r="AA2" i="6" a="1"/>
  <c r="AA2" i="6"/>
  <c r="AB5" i="6"/>
  <c r="AB17" i="6"/>
  <c r="AA3" i="6"/>
  <c r="AB18" i="6"/>
  <c r="AB19" i="6"/>
  <c r="AB22" i="6"/>
  <c r="AB21" i="6"/>
  <c r="AB24" i="6"/>
  <c r="AB20" i="6"/>
  <c r="AB23" i="6"/>
  <c r="AB25" i="6"/>
  <c r="AB26" i="6"/>
  <c r="AB7" i="6"/>
  <c r="AB8" i="6"/>
  <c r="AB9" i="6"/>
  <c r="AB12" i="6"/>
  <c r="AB11" i="6"/>
  <c r="AB14" i="6"/>
  <c r="AB10" i="6"/>
  <c r="AB13" i="6"/>
  <c r="AB15" i="6"/>
  <c r="AB16" i="6"/>
  <c r="AE4" i="6"/>
  <c r="AF1" i="6"/>
  <c r="AE1" i="6"/>
  <c r="AF2" i="6"/>
  <c r="AF3" i="6"/>
  <c r="AF4" i="6"/>
  <c r="AE5" i="6"/>
  <c r="AE6" i="6"/>
  <c r="AF6" i="6"/>
  <c r="W2" i="6" a="1"/>
  <c r="W2" i="6"/>
  <c r="X5" i="6"/>
  <c r="X17" i="6"/>
  <c r="W3" i="6"/>
  <c r="X18" i="6"/>
  <c r="X19" i="6"/>
  <c r="X22" i="6"/>
  <c r="X21" i="6"/>
  <c r="X24" i="6"/>
  <c r="X20" i="6"/>
  <c r="X23" i="6"/>
  <c r="X25" i="6"/>
  <c r="X26" i="6"/>
  <c r="X7" i="6"/>
  <c r="X8" i="6"/>
  <c r="X9" i="6"/>
  <c r="X12" i="6"/>
  <c r="X11" i="6"/>
  <c r="X14" i="6"/>
  <c r="X10" i="6"/>
  <c r="X13" i="6"/>
  <c r="X15" i="6"/>
  <c r="X16" i="6"/>
  <c r="AA4" i="6"/>
  <c r="AB1" i="6"/>
  <c r="AA1" i="6"/>
  <c r="AB2" i="6"/>
  <c r="AB3" i="6"/>
  <c r="AB4" i="6"/>
  <c r="AA5" i="6"/>
  <c r="AA6" i="6"/>
  <c r="AB6" i="6"/>
  <c r="S2" i="6" a="1"/>
  <c r="S2" i="6"/>
  <c r="T5" i="6"/>
  <c r="T17" i="6"/>
  <c r="S3" i="6"/>
  <c r="T18" i="6"/>
  <c r="T19" i="6"/>
  <c r="T22" i="6"/>
  <c r="T21" i="6"/>
  <c r="T24" i="6"/>
  <c r="T20" i="6"/>
  <c r="T23" i="6"/>
  <c r="T25" i="6"/>
  <c r="T26" i="6"/>
  <c r="T7" i="6"/>
  <c r="T8" i="6"/>
  <c r="T9" i="6"/>
  <c r="T12" i="6"/>
  <c r="T11" i="6"/>
  <c r="T14" i="6"/>
  <c r="T10" i="6"/>
  <c r="T13" i="6"/>
  <c r="T15" i="6"/>
  <c r="T16" i="6"/>
  <c r="W4" i="6"/>
  <c r="X1" i="6"/>
  <c r="W1" i="6"/>
  <c r="X2" i="6"/>
  <c r="X3" i="6"/>
  <c r="X4" i="6"/>
  <c r="W5" i="6"/>
  <c r="W6" i="6"/>
  <c r="X6" i="6"/>
  <c r="O2" i="6" a="1"/>
  <c r="O2" i="6"/>
  <c r="P5" i="6"/>
  <c r="P17" i="6"/>
  <c r="O3" i="6"/>
  <c r="P18" i="6"/>
  <c r="P19" i="6"/>
  <c r="P22" i="6"/>
  <c r="P21" i="6"/>
  <c r="P24" i="6"/>
  <c r="P20" i="6"/>
  <c r="P23" i="6"/>
  <c r="P25" i="6"/>
  <c r="P26" i="6"/>
  <c r="P7" i="6"/>
  <c r="P8" i="6"/>
  <c r="P9" i="6"/>
  <c r="P12" i="6"/>
  <c r="P11" i="6"/>
  <c r="P14" i="6"/>
  <c r="P10" i="6"/>
  <c r="P13" i="6"/>
  <c r="P15" i="6"/>
  <c r="P16" i="6"/>
  <c r="S4" i="6"/>
  <c r="T1" i="6"/>
  <c r="S1" i="6"/>
  <c r="T2" i="6"/>
  <c r="T3" i="6"/>
  <c r="T4" i="6"/>
  <c r="S5" i="6"/>
  <c r="S6" i="6"/>
  <c r="T6" i="6"/>
  <c r="K2" i="6" a="1"/>
  <c r="K2" i="6"/>
  <c r="L5" i="6"/>
  <c r="L17" i="6"/>
  <c r="K3" i="6"/>
  <c r="L18" i="6"/>
  <c r="L19" i="6"/>
  <c r="L22" i="6"/>
  <c r="L21" i="6"/>
  <c r="L24" i="6"/>
  <c r="L20" i="6"/>
  <c r="L23" i="6"/>
  <c r="L25" i="6"/>
  <c r="L26" i="6"/>
  <c r="L7" i="6"/>
  <c r="L8" i="6"/>
  <c r="L9" i="6"/>
  <c r="L12" i="6"/>
  <c r="L11" i="6"/>
  <c r="L14" i="6"/>
  <c r="L10" i="6"/>
  <c r="L13" i="6"/>
  <c r="L15" i="6"/>
  <c r="L16" i="6"/>
  <c r="O4" i="6"/>
  <c r="P1" i="6"/>
  <c r="O1" i="6"/>
  <c r="P2" i="6"/>
  <c r="P3" i="6"/>
  <c r="P4" i="6"/>
  <c r="O5" i="6"/>
  <c r="O6" i="6"/>
  <c r="P6" i="6"/>
  <c r="K4" i="6"/>
  <c r="L1" i="6"/>
  <c r="K1" i="6"/>
  <c r="L2" i="6"/>
  <c r="L3" i="6"/>
  <c r="L4" i="6"/>
  <c r="K5" i="6"/>
  <c r="K6" i="6"/>
  <c r="L6" i="6"/>
  <c r="H2" i="6"/>
  <c r="H3" i="6"/>
  <c r="H4" i="6"/>
  <c r="G5" i="6"/>
  <c r="G6" i="6"/>
  <c r="H6" i="6"/>
  <c r="F18" i="5"/>
  <c r="F17" i="5"/>
  <c r="F19" i="5"/>
  <c r="F16" i="5"/>
  <c r="F15" i="5"/>
  <c r="E16" i="5"/>
  <c r="E15" i="5"/>
  <c r="D18" i="5"/>
  <c r="D17" i="5"/>
  <c r="D19" i="5"/>
  <c r="D16" i="5"/>
  <c r="D15" i="5"/>
  <c r="C18" i="5"/>
  <c r="C17" i="5"/>
  <c r="C19" i="5"/>
  <c r="C16" i="5"/>
  <c r="C15" i="5"/>
  <c r="B19" i="5"/>
  <c r="BC2" i="5" a="1"/>
  <c r="BC2" i="5"/>
  <c r="BD5" i="5"/>
  <c r="BD17" i="5"/>
  <c r="BC3" i="5"/>
  <c r="BD18" i="5"/>
  <c r="BD19" i="5"/>
  <c r="BD22" i="5"/>
  <c r="BD21" i="5"/>
  <c r="BD24" i="5"/>
  <c r="BD20" i="5"/>
  <c r="BD23" i="5"/>
  <c r="BD25" i="5"/>
  <c r="BD26" i="5"/>
  <c r="BD7" i="5"/>
  <c r="BD8" i="5"/>
  <c r="BD9" i="5"/>
  <c r="BD12" i="5"/>
  <c r="BD11" i="5"/>
  <c r="BD14" i="5"/>
  <c r="BD10" i="5"/>
  <c r="BD13" i="5"/>
  <c r="BD15" i="5"/>
  <c r="BD16" i="5"/>
  <c r="BG2" i="5" a="1"/>
  <c r="BG4" i="5"/>
  <c r="BH1" i="5"/>
  <c r="BG2" i="5"/>
  <c r="BG1" i="5"/>
  <c r="BH2" i="5"/>
  <c r="BG3" i="5"/>
  <c r="BH3" i="5"/>
  <c r="BH4" i="5"/>
  <c r="BG5" i="5"/>
  <c r="BH5" i="5"/>
  <c r="BG6" i="5"/>
  <c r="BH6" i="5"/>
  <c r="AY2" i="5" a="1"/>
  <c r="AY2" i="5"/>
  <c r="AZ5" i="5"/>
  <c r="AZ17" i="5"/>
  <c r="AY3" i="5"/>
  <c r="AZ18" i="5"/>
  <c r="AZ19" i="5"/>
  <c r="AZ22" i="5"/>
  <c r="AZ21" i="5"/>
  <c r="AZ24" i="5"/>
  <c r="AZ20" i="5"/>
  <c r="AZ23" i="5"/>
  <c r="AZ25" i="5"/>
  <c r="AZ26" i="5"/>
  <c r="AZ7" i="5"/>
  <c r="AZ8" i="5"/>
  <c r="AZ9" i="5"/>
  <c r="AZ12" i="5"/>
  <c r="AZ11" i="5"/>
  <c r="AZ14" i="5"/>
  <c r="AZ10" i="5"/>
  <c r="AZ13" i="5"/>
  <c r="AZ15" i="5"/>
  <c r="AZ16" i="5"/>
  <c r="BC4" i="5"/>
  <c r="BD1" i="5"/>
  <c r="BC1" i="5"/>
  <c r="BD2" i="5"/>
  <c r="BD3" i="5"/>
  <c r="BD4" i="5"/>
  <c r="BC5" i="5"/>
  <c r="BC6" i="5"/>
  <c r="BD6" i="5"/>
  <c r="AU2" i="5" a="1"/>
  <c r="AU2" i="5"/>
  <c r="AV5" i="5"/>
  <c r="AV17" i="5"/>
  <c r="AU3" i="5"/>
  <c r="AV18" i="5"/>
  <c r="AV19" i="5"/>
  <c r="AV22" i="5"/>
  <c r="AV21" i="5"/>
  <c r="AV24" i="5"/>
  <c r="AV20" i="5"/>
  <c r="AV23" i="5"/>
  <c r="AV25" i="5"/>
  <c r="AV26" i="5"/>
  <c r="AV7" i="5"/>
  <c r="AV8" i="5"/>
  <c r="AV9" i="5"/>
  <c r="AV12" i="5"/>
  <c r="AV11" i="5"/>
  <c r="AV14" i="5"/>
  <c r="AV10" i="5"/>
  <c r="AV13" i="5"/>
  <c r="AV15" i="5"/>
  <c r="AV16" i="5"/>
  <c r="AY4" i="5"/>
  <c r="AZ1" i="5"/>
  <c r="AY1" i="5"/>
  <c r="AZ2" i="5"/>
  <c r="AZ3" i="5"/>
  <c r="AZ4" i="5"/>
  <c r="AY5" i="5"/>
  <c r="AY6" i="5"/>
  <c r="AZ6" i="5"/>
  <c r="AQ2" i="5" a="1"/>
  <c r="AQ2" i="5"/>
  <c r="AR5" i="5"/>
  <c r="AR17" i="5"/>
  <c r="AQ3" i="5"/>
  <c r="AR18" i="5"/>
  <c r="AR19" i="5"/>
  <c r="AR22" i="5"/>
  <c r="AR21" i="5"/>
  <c r="AR24" i="5"/>
  <c r="AR20" i="5"/>
  <c r="AR23" i="5"/>
  <c r="AR25" i="5"/>
  <c r="AR26" i="5"/>
  <c r="AR7" i="5"/>
  <c r="AR8" i="5"/>
  <c r="AR9" i="5"/>
  <c r="AR12" i="5"/>
  <c r="AR11" i="5"/>
  <c r="AR14" i="5"/>
  <c r="AR10" i="5"/>
  <c r="AR13" i="5"/>
  <c r="AR15" i="5"/>
  <c r="AR16" i="5"/>
  <c r="AU4" i="5"/>
  <c r="AV1" i="5"/>
  <c r="AU1" i="5"/>
  <c r="AV2" i="5"/>
  <c r="AV3" i="5"/>
  <c r="AV4" i="5"/>
  <c r="AU5" i="5"/>
  <c r="AU6" i="5"/>
  <c r="AV6" i="5"/>
  <c r="AM2" i="5" a="1"/>
  <c r="AM2" i="5"/>
  <c r="AN5" i="5"/>
  <c r="AN17" i="5"/>
  <c r="AM3" i="5"/>
  <c r="AN18" i="5"/>
  <c r="AN19" i="5"/>
  <c r="AN22" i="5"/>
  <c r="AN21" i="5"/>
  <c r="AN24" i="5"/>
  <c r="AN20" i="5"/>
  <c r="AN23" i="5"/>
  <c r="AN25" i="5"/>
  <c r="AN26" i="5"/>
  <c r="AN7" i="5"/>
  <c r="AN8" i="5"/>
  <c r="AN9" i="5"/>
  <c r="AN12" i="5"/>
  <c r="AN11" i="5"/>
  <c r="AN14" i="5"/>
  <c r="AN10" i="5"/>
  <c r="AN13" i="5"/>
  <c r="AN15" i="5"/>
  <c r="AN16" i="5"/>
  <c r="AQ4" i="5"/>
  <c r="AR1" i="5"/>
  <c r="AQ1" i="5"/>
  <c r="AR2" i="5"/>
  <c r="AR3" i="5"/>
  <c r="AR4" i="5"/>
  <c r="AQ5" i="5"/>
  <c r="AQ6" i="5"/>
  <c r="AR6" i="5"/>
  <c r="AI2" i="5" a="1"/>
  <c r="AI2" i="5"/>
  <c r="AJ5" i="5"/>
  <c r="AJ17" i="5"/>
  <c r="AI3" i="5"/>
  <c r="AJ18" i="5"/>
  <c r="AJ19" i="5"/>
  <c r="AJ22" i="5"/>
  <c r="AJ21" i="5"/>
  <c r="AJ24" i="5"/>
  <c r="AJ20" i="5"/>
  <c r="AJ23" i="5"/>
  <c r="AJ25" i="5"/>
  <c r="AJ26" i="5"/>
  <c r="AJ7" i="5"/>
  <c r="AJ8" i="5"/>
  <c r="AJ9" i="5"/>
  <c r="AJ12" i="5"/>
  <c r="AJ11" i="5"/>
  <c r="AJ14" i="5"/>
  <c r="AJ10" i="5"/>
  <c r="AJ13" i="5"/>
  <c r="AJ15" i="5"/>
  <c r="AJ16" i="5"/>
  <c r="AM4" i="5"/>
  <c r="AN1" i="5"/>
  <c r="AM1" i="5"/>
  <c r="AN2" i="5"/>
  <c r="AN3" i="5"/>
  <c r="AN4" i="5"/>
  <c r="AM5" i="5"/>
  <c r="AM6" i="5"/>
  <c r="AN6" i="5"/>
  <c r="AE2" i="5" a="1"/>
  <c r="AE2" i="5"/>
  <c r="AF5" i="5"/>
  <c r="AF17" i="5"/>
  <c r="AE3" i="5"/>
  <c r="AF18" i="5"/>
  <c r="AF19" i="5"/>
  <c r="AF22" i="5"/>
  <c r="AF21" i="5"/>
  <c r="AF24" i="5"/>
  <c r="AF20" i="5"/>
  <c r="AF23" i="5"/>
  <c r="AF25" i="5"/>
  <c r="AF26" i="5"/>
  <c r="AF7" i="5"/>
  <c r="AF8" i="5"/>
  <c r="AF9" i="5"/>
  <c r="AF12" i="5"/>
  <c r="AF11" i="5"/>
  <c r="AF14" i="5"/>
  <c r="AF10" i="5"/>
  <c r="AF13" i="5"/>
  <c r="AF15" i="5"/>
  <c r="AF16" i="5"/>
  <c r="AI4" i="5"/>
  <c r="AJ1" i="5"/>
  <c r="AI1" i="5"/>
  <c r="AJ2" i="5"/>
  <c r="AJ3" i="5"/>
  <c r="AJ4" i="5"/>
  <c r="AI5" i="5"/>
  <c r="AI6" i="5"/>
  <c r="AJ6" i="5"/>
  <c r="AA2" i="5" a="1"/>
  <c r="AA2" i="5"/>
  <c r="AB5" i="5"/>
  <c r="AB17" i="5"/>
  <c r="AA3" i="5"/>
  <c r="AB18" i="5"/>
  <c r="AB19" i="5"/>
  <c r="AB22" i="5"/>
  <c r="AB21" i="5"/>
  <c r="AB24" i="5"/>
  <c r="AB20" i="5"/>
  <c r="AB23" i="5"/>
  <c r="AB25" i="5"/>
  <c r="AB26" i="5"/>
  <c r="AB7" i="5"/>
  <c r="AB8" i="5"/>
  <c r="AB9" i="5"/>
  <c r="AB12" i="5"/>
  <c r="AB11" i="5"/>
  <c r="AB14" i="5"/>
  <c r="AB10" i="5"/>
  <c r="AB13" i="5"/>
  <c r="AB15" i="5"/>
  <c r="AB16" i="5"/>
  <c r="AE4" i="5"/>
  <c r="AF1" i="5"/>
  <c r="AE1" i="5"/>
  <c r="AF2" i="5"/>
  <c r="AF3" i="5"/>
  <c r="AF4" i="5"/>
  <c r="AE5" i="5"/>
  <c r="AE6" i="5"/>
  <c r="AF6" i="5"/>
  <c r="W2" i="5" a="1"/>
  <c r="W2" i="5"/>
  <c r="X5" i="5"/>
  <c r="X17" i="5"/>
  <c r="W3" i="5"/>
  <c r="X18" i="5"/>
  <c r="X19" i="5"/>
  <c r="X22" i="5"/>
  <c r="X21" i="5"/>
  <c r="X24" i="5"/>
  <c r="X20" i="5"/>
  <c r="X23" i="5"/>
  <c r="X25" i="5"/>
  <c r="X26" i="5"/>
  <c r="X7" i="5"/>
  <c r="X8" i="5"/>
  <c r="X9" i="5"/>
  <c r="X12" i="5"/>
  <c r="X11" i="5"/>
  <c r="X14" i="5"/>
  <c r="X10" i="5"/>
  <c r="X13" i="5"/>
  <c r="X15" i="5"/>
  <c r="X16" i="5"/>
  <c r="AA4" i="5"/>
  <c r="AB1" i="5"/>
  <c r="AA1" i="5"/>
  <c r="AB2" i="5"/>
  <c r="AB3" i="5"/>
  <c r="AB4" i="5"/>
  <c r="AA5" i="5"/>
  <c r="AA6" i="5"/>
  <c r="AB6" i="5"/>
  <c r="S2" i="5" a="1"/>
  <c r="S2" i="5"/>
  <c r="T5" i="5"/>
  <c r="T17" i="5"/>
  <c r="S3" i="5"/>
  <c r="T18" i="5"/>
  <c r="T19" i="5"/>
  <c r="T22" i="5"/>
  <c r="T21" i="5"/>
  <c r="T24" i="5"/>
  <c r="T20" i="5"/>
  <c r="T23" i="5"/>
  <c r="T25" i="5"/>
  <c r="T26" i="5"/>
  <c r="T7" i="5"/>
  <c r="T8" i="5"/>
  <c r="T9" i="5"/>
  <c r="T12" i="5"/>
  <c r="T11" i="5"/>
  <c r="T14" i="5"/>
  <c r="T10" i="5"/>
  <c r="T13" i="5"/>
  <c r="T15" i="5"/>
  <c r="T16" i="5"/>
  <c r="W4" i="5"/>
  <c r="X1" i="5"/>
  <c r="W1" i="5"/>
  <c r="X2" i="5"/>
  <c r="X3" i="5"/>
  <c r="X4" i="5"/>
  <c r="W5" i="5"/>
  <c r="W6" i="5"/>
  <c r="X6" i="5"/>
  <c r="O2" i="5" a="1"/>
  <c r="O2" i="5"/>
  <c r="P5" i="5"/>
  <c r="P17" i="5"/>
  <c r="O3" i="5"/>
  <c r="P18" i="5"/>
  <c r="P19" i="5"/>
  <c r="P22" i="5"/>
  <c r="P21" i="5"/>
  <c r="P24" i="5"/>
  <c r="P20" i="5"/>
  <c r="P23" i="5"/>
  <c r="P25" i="5"/>
  <c r="P26" i="5"/>
  <c r="P7" i="5"/>
  <c r="P8" i="5"/>
  <c r="P9" i="5"/>
  <c r="P12" i="5"/>
  <c r="P11" i="5"/>
  <c r="P14" i="5"/>
  <c r="P10" i="5"/>
  <c r="P13" i="5"/>
  <c r="P15" i="5"/>
  <c r="P16" i="5"/>
  <c r="S4" i="5"/>
  <c r="T1" i="5"/>
  <c r="S1" i="5"/>
  <c r="T2" i="5"/>
  <c r="T3" i="5"/>
  <c r="T4" i="5"/>
  <c r="S5" i="5"/>
  <c r="S6" i="5"/>
  <c r="T6" i="5"/>
  <c r="K2" i="5" a="1"/>
  <c r="K2" i="5"/>
  <c r="L5" i="5"/>
  <c r="L17" i="5"/>
  <c r="K3" i="5"/>
  <c r="L18" i="5"/>
  <c r="L19" i="5"/>
  <c r="L22" i="5"/>
  <c r="L21" i="5"/>
  <c r="L24" i="5"/>
  <c r="L20" i="5"/>
  <c r="L23" i="5"/>
  <c r="L25" i="5"/>
  <c r="L26" i="5"/>
  <c r="L7" i="5"/>
  <c r="L8" i="5"/>
  <c r="L9" i="5"/>
  <c r="L12" i="5"/>
  <c r="L11" i="5"/>
  <c r="L14" i="5"/>
  <c r="L10" i="5"/>
  <c r="L13" i="5"/>
  <c r="L15" i="5"/>
  <c r="L16" i="5"/>
  <c r="O4" i="5"/>
  <c r="P1" i="5"/>
  <c r="O1" i="5"/>
  <c r="P2" i="5"/>
  <c r="P3" i="5"/>
  <c r="P4" i="5"/>
  <c r="O5" i="5"/>
  <c r="O6" i="5"/>
  <c r="P6" i="5"/>
  <c r="K4" i="5"/>
  <c r="L1" i="5"/>
  <c r="K1" i="5"/>
  <c r="L2" i="5"/>
  <c r="L3" i="5"/>
  <c r="L4" i="5"/>
  <c r="K5" i="5"/>
  <c r="K6" i="5"/>
  <c r="L6" i="5"/>
  <c r="H2" i="5"/>
  <c r="H3" i="5"/>
  <c r="H4" i="5"/>
  <c r="G5" i="5"/>
  <c r="G6" i="5"/>
  <c r="H6" i="5"/>
  <c r="F18" i="4"/>
  <c r="F17" i="4"/>
  <c r="F19" i="4"/>
  <c r="F16" i="4"/>
  <c r="F15" i="4"/>
  <c r="E16" i="4"/>
  <c r="E15" i="4"/>
  <c r="D18" i="4"/>
  <c r="D17" i="4"/>
  <c r="D19" i="4"/>
  <c r="D16" i="4"/>
  <c r="D15" i="4"/>
  <c r="C18" i="4"/>
  <c r="C17" i="4"/>
  <c r="C19" i="4"/>
  <c r="C16" i="4"/>
  <c r="C15" i="4"/>
  <c r="B19" i="4"/>
  <c r="BC2" i="4" a="1"/>
  <c r="BC2" i="4"/>
  <c r="BD5" i="4"/>
  <c r="BD17" i="4"/>
  <c r="BC3" i="4"/>
  <c r="BD18" i="4"/>
  <c r="BD19" i="4"/>
  <c r="BD22" i="4"/>
  <c r="BD21" i="4"/>
  <c r="BD24" i="4"/>
  <c r="BD20" i="4"/>
  <c r="BD23" i="4"/>
  <c r="BD25" i="4"/>
  <c r="BD26" i="4"/>
  <c r="BD7" i="4"/>
  <c r="BD8" i="4"/>
  <c r="BD9" i="4"/>
  <c r="BD12" i="4"/>
  <c r="BD11" i="4"/>
  <c r="BD14" i="4"/>
  <c r="BD10" i="4"/>
  <c r="BD13" i="4"/>
  <c r="BD15" i="4"/>
  <c r="BD16" i="4"/>
  <c r="BG2" i="4" a="1"/>
  <c r="BG4" i="4"/>
  <c r="BH1" i="4"/>
  <c r="BG2" i="4"/>
  <c r="BG1" i="4"/>
  <c r="BH2" i="4"/>
  <c r="BG3" i="4"/>
  <c r="BH3" i="4"/>
  <c r="BH4" i="4"/>
  <c r="BG5" i="4"/>
  <c r="BH5" i="4"/>
  <c r="BG6" i="4"/>
  <c r="BH6" i="4"/>
  <c r="AY2" i="4" a="1"/>
  <c r="AY2" i="4"/>
  <c r="AZ5" i="4"/>
  <c r="AZ17" i="4"/>
  <c r="AY3" i="4"/>
  <c r="AZ18" i="4"/>
  <c r="AZ19" i="4"/>
  <c r="AZ22" i="4"/>
  <c r="AZ21" i="4"/>
  <c r="AZ24" i="4"/>
  <c r="AZ20" i="4"/>
  <c r="AZ23" i="4"/>
  <c r="AZ25" i="4"/>
  <c r="AZ26" i="4"/>
  <c r="AZ7" i="4"/>
  <c r="AZ8" i="4"/>
  <c r="AZ9" i="4"/>
  <c r="AZ12" i="4"/>
  <c r="AZ11" i="4"/>
  <c r="AZ14" i="4"/>
  <c r="AZ10" i="4"/>
  <c r="AZ13" i="4"/>
  <c r="AZ15" i="4"/>
  <c r="AZ16" i="4"/>
  <c r="BC4" i="4"/>
  <c r="BD1" i="4"/>
  <c r="BC1" i="4"/>
  <c r="BD2" i="4"/>
  <c r="BD3" i="4"/>
  <c r="BD4" i="4"/>
  <c r="BC5" i="4"/>
  <c r="BC6" i="4"/>
  <c r="BD6" i="4"/>
  <c r="AU2" i="4" a="1"/>
  <c r="AU2" i="4"/>
  <c r="AV5" i="4"/>
  <c r="AV17" i="4"/>
  <c r="AU3" i="4"/>
  <c r="AV18" i="4"/>
  <c r="AV19" i="4"/>
  <c r="AV22" i="4"/>
  <c r="AV21" i="4"/>
  <c r="AV24" i="4"/>
  <c r="AV20" i="4"/>
  <c r="AV23" i="4"/>
  <c r="AV25" i="4"/>
  <c r="AV26" i="4"/>
  <c r="AV7" i="4"/>
  <c r="AV8" i="4"/>
  <c r="AV9" i="4"/>
  <c r="AV12" i="4"/>
  <c r="AV11" i="4"/>
  <c r="AV14" i="4"/>
  <c r="AV10" i="4"/>
  <c r="AV13" i="4"/>
  <c r="AV15" i="4"/>
  <c r="AV16" i="4"/>
  <c r="AY4" i="4"/>
  <c r="AZ1" i="4"/>
  <c r="AY1" i="4"/>
  <c r="AZ2" i="4"/>
  <c r="AZ3" i="4"/>
  <c r="AZ4" i="4"/>
  <c r="AY5" i="4"/>
  <c r="AY6" i="4"/>
  <c r="AZ6" i="4"/>
  <c r="AQ2" i="4" a="1"/>
  <c r="AQ2" i="4"/>
  <c r="AR5" i="4"/>
  <c r="AR17" i="4"/>
  <c r="AQ3" i="4"/>
  <c r="AR18" i="4"/>
  <c r="AR19" i="4"/>
  <c r="AR22" i="4"/>
  <c r="AR21" i="4"/>
  <c r="AR24" i="4"/>
  <c r="AR20" i="4"/>
  <c r="AR23" i="4"/>
  <c r="AR25" i="4"/>
  <c r="AR26" i="4"/>
  <c r="AR7" i="4"/>
  <c r="AR8" i="4"/>
  <c r="AR9" i="4"/>
  <c r="AR12" i="4"/>
  <c r="AR11" i="4"/>
  <c r="AR14" i="4"/>
  <c r="AR10" i="4"/>
  <c r="AR13" i="4"/>
  <c r="AR15" i="4"/>
  <c r="AR16" i="4"/>
  <c r="AU4" i="4"/>
  <c r="AV1" i="4"/>
  <c r="AU1" i="4"/>
  <c r="AV2" i="4"/>
  <c r="AV3" i="4"/>
  <c r="AV4" i="4"/>
  <c r="AU5" i="4"/>
  <c r="AU6" i="4"/>
  <c r="AV6" i="4"/>
  <c r="AM2" i="4" a="1"/>
  <c r="AM2" i="4"/>
  <c r="AN5" i="4"/>
  <c r="AN17" i="4"/>
  <c r="AM3" i="4"/>
  <c r="AN18" i="4"/>
  <c r="AN19" i="4"/>
  <c r="AN22" i="4"/>
  <c r="AN21" i="4"/>
  <c r="AN24" i="4"/>
  <c r="AN20" i="4"/>
  <c r="AN23" i="4"/>
  <c r="AN25" i="4"/>
  <c r="AN26" i="4"/>
  <c r="AN7" i="4"/>
  <c r="AN8" i="4"/>
  <c r="AN9" i="4"/>
  <c r="AN12" i="4"/>
  <c r="AN11" i="4"/>
  <c r="AN14" i="4"/>
  <c r="AN10" i="4"/>
  <c r="AN13" i="4"/>
  <c r="AN15" i="4"/>
  <c r="AN16" i="4"/>
  <c r="AQ4" i="4"/>
  <c r="AR1" i="4"/>
  <c r="AQ1" i="4"/>
  <c r="AR2" i="4"/>
  <c r="AR3" i="4"/>
  <c r="AR4" i="4"/>
  <c r="AQ5" i="4"/>
  <c r="AQ6" i="4"/>
  <c r="AR6" i="4"/>
  <c r="AI2" i="4" a="1"/>
  <c r="AI2" i="4"/>
  <c r="AJ5" i="4"/>
  <c r="AJ17" i="4"/>
  <c r="AI3" i="4"/>
  <c r="AJ18" i="4"/>
  <c r="AJ19" i="4"/>
  <c r="AJ22" i="4"/>
  <c r="AJ21" i="4"/>
  <c r="AJ24" i="4"/>
  <c r="AJ20" i="4"/>
  <c r="AJ23" i="4"/>
  <c r="AJ25" i="4"/>
  <c r="AJ26" i="4"/>
  <c r="AJ7" i="4"/>
  <c r="AJ8" i="4"/>
  <c r="AJ9" i="4"/>
  <c r="AJ12" i="4"/>
  <c r="AJ11" i="4"/>
  <c r="AJ14" i="4"/>
  <c r="AJ10" i="4"/>
  <c r="AJ13" i="4"/>
  <c r="AJ15" i="4"/>
  <c r="AJ16" i="4"/>
  <c r="AM4" i="4"/>
  <c r="AN1" i="4"/>
  <c r="AM1" i="4"/>
  <c r="AN2" i="4"/>
  <c r="AN3" i="4"/>
  <c r="AN4" i="4"/>
  <c r="AM5" i="4"/>
  <c r="AM6" i="4"/>
  <c r="AN6" i="4"/>
  <c r="AE2" i="4" a="1"/>
  <c r="AE2" i="4"/>
  <c r="AF5" i="4"/>
  <c r="AF17" i="4"/>
  <c r="AE3" i="4"/>
  <c r="AF18" i="4"/>
  <c r="AF19" i="4"/>
  <c r="AF22" i="4"/>
  <c r="AF21" i="4"/>
  <c r="AF24" i="4"/>
  <c r="AF20" i="4"/>
  <c r="AF23" i="4"/>
  <c r="AF25" i="4"/>
  <c r="AF26" i="4"/>
  <c r="AF7" i="4"/>
  <c r="AF8" i="4"/>
  <c r="AF9" i="4"/>
  <c r="AF12" i="4"/>
  <c r="AF11" i="4"/>
  <c r="AF14" i="4"/>
  <c r="AF10" i="4"/>
  <c r="AF13" i="4"/>
  <c r="AF15" i="4"/>
  <c r="AF16" i="4"/>
  <c r="AI4" i="4"/>
  <c r="AJ1" i="4"/>
  <c r="AI1" i="4"/>
  <c r="AJ2" i="4"/>
  <c r="AJ3" i="4"/>
  <c r="AJ4" i="4"/>
  <c r="AI5" i="4"/>
  <c r="AI6" i="4"/>
  <c r="AJ6" i="4"/>
  <c r="AA2" i="4" a="1"/>
  <c r="AA2" i="4"/>
  <c r="AB5" i="4"/>
  <c r="AB17" i="4"/>
  <c r="AA3" i="4"/>
  <c r="AB18" i="4"/>
  <c r="AB19" i="4"/>
  <c r="AB22" i="4"/>
  <c r="AB21" i="4"/>
  <c r="AB24" i="4"/>
  <c r="AB20" i="4"/>
  <c r="AB23" i="4"/>
  <c r="AB25" i="4"/>
  <c r="AB26" i="4"/>
  <c r="AB7" i="4"/>
  <c r="AB8" i="4"/>
  <c r="AB9" i="4"/>
  <c r="AB12" i="4"/>
  <c r="AB11" i="4"/>
  <c r="AB14" i="4"/>
  <c r="AB10" i="4"/>
  <c r="AB13" i="4"/>
  <c r="AB15" i="4"/>
  <c r="AB16" i="4"/>
  <c r="AE4" i="4"/>
  <c r="AF1" i="4"/>
  <c r="AE1" i="4"/>
  <c r="AF2" i="4"/>
  <c r="AF3" i="4"/>
  <c r="AF4" i="4"/>
  <c r="AE5" i="4"/>
  <c r="AE6" i="4"/>
  <c r="AF6" i="4"/>
  <c r="W2" i="4" a="1"/>
  <c r="W2" i="4"/>
  <c r="X5" i="4"/>
  <c r="X17" i="4"/>
  <c r="W3" i="4"/>
  <c r="X18" i="4"/>
  <c r="X19" i="4"/>
  <c r="X22" i="4"/>
  <c r="X21" i="4"/>
  <c r="X24" i="4"/>
  <c r="X20" i="4"/>
  <c r="X23" i="4"/>
  <c r="X25" i="4"/>
  <c r="X26" i="4"/>
  <c r="X7" i="4"/>
  <c r="X8" i="4"/>
  <c r="X9" i="4"/>
  <c r="X12" i="4"/>
  <c r="X11" i="4"/>
  <c r="X14" i="4"/>
  <c r="X10" i="4"/>
  <c r="X13" i="4"/>
  <c r="X15" i="4"/>
  <c r="X16" i="4"/>
  <c r="AA4" i="4"/>
  <c r="AB1" i="4"/>
  <c r="AA1" i="4"/>
  <c r="AB2" i="4"/>
  <c r="AB3" i="4"/>
  <c r="AB4" i="4"/>
  <c r="AA5" i="4"/>
  <c r="AA6" i="4"/>
  <c r="AB6" i="4"/>
  <c r="S2" i="4" a="1"/>
  <c r="S2" i="4"/>
  <c r="T5" i="4"/>
  <c r="T17" i="4"/>
  <c r="S3" i="4"/>
  <c r="T18" i="4"/>
  <c r="T19" i="4"/>
  <c r="T22" i="4"/>
  <c r="T21" i="4"/>
  <c r="T24" i="4"/>
  <c r="T20" i="4"/>
  <c r="T23" i="4"/>
  <c r="T25" i="4"/>
  <c r="T26" i="4"/>
  <c r="T7" i="4"/>
  <c r="T8" i="4"/>
  <c r="T9" i="4"/>
  <c r="T12" i="4"/>
  <c r="T11" i="4"/>
  <c r="T14" i="4"/>
  <c r="T10" i="4"/>
  <c r="T13" i="4"/>
  <c r="T15" i="4"/>
  <c r="T16" i="4"/>
  <c r="W4" i="4"/>
  <c r="X1" i="4"/>
  <c r="W1" i="4"/>
  <c r="X2" i="4"/>
  <c r="X3" i="4"/>
  <c r="X4" i="4"/>
  <c r="W5" i="4"/>
  <c r="W6" i="4"/>
  <c r="X6" i="4"/>
  <c r="O2" i="4" a="1"/>
  <c r="O2" i="4"/>
  <c r="P5" i="4"/>
  <c r="P17" i="4"/>
  <c r="O3" i="4"/>
  <c r="P18" i="4"/>
  <c r="P19" i="4"/>
  <c r="P22" i="4"/>
  <c r="P21" i="4"/>
  <c r="P24" i="4"/>
  <c r="P20" i="4"/>
  <c r="P23" i="4"/>
  <c r="P25" i="4"/>
  <c r="P26" i="4"/>
  <c r="P7" i="4"/>
  <c r="P8" i="4"/>
  <c r="P9" i="4"/>
  <c r="P12" i="4"/>
  <c r="P11" i="4"/>
  <c r="P14" i="4"/>
  <c r="P10" i="4"/>
  <c r="P13" i="4"/>
  <c r="P15" i="4"/>
  <c r="P16" i="4"/>
  <c r="S4" i="4"/>
  <c r="T1" i="4"/>
  <c r="S1" i="4"/>
  <c r="T2" i="4"/>
  <c r="T3" i="4"/>
  <c r="T4" i="4"/>
  <c r="S5" i="4"/>
  <c r="S6" i="4"/>
  <c r="T6" i="4"/>
  <c r="K2" i="4" a="1"/>
  <c r="K2" i="4"/>
  <c r="L5" i="4"/>
  <c r="L17" i="4"/>
  <c r="K3" i="4"/>
  <c r="L18" i="4"/>
  <c r="L19" i="4"/>
  <c r="L22" i="4"/>
  <c r="L21" i="4"/>
  <c r="L24" i="4"/>
  <c r="L20" i="4"/>
  <c r="L23" i="4"/>
  <c r="L25" i="4"/>
  <c r="L26" i="4"/>
  <c r="L7" i="4"/>
  <c r="L8" i="4"/>
  <c r="L9" i="4"/>
  <c r="L12" i="4"/>
  <c r="L11" i="4"/>
  <c r="L14" i="4"/>
  <c r="L10" i="4"/>
  <c r="L13" i="4"/>
  <c r="L15" i="4"/>
  <c r="L16" i="4"/>
  <c r="O4" i="4"/>
  <c r="P1" i="4"/>
  <c r="O1" i="4"/>
  <c r="P2" i="4"/>
  <c r="P3" i="4"/>
  <c r="P4" i="4"/>
  <c r="O5" i="4"/>
  <c r="O6" i="4"/>
  <c r="P6" i="4"/>
  <c r="K4" i="4"/>
  <c r="L1" i="4"/>
  <c r="K1" i="4"/>
  <c r="L2" i="4"/>
  <c r="L3" i="4"/>
  <c r="L4" i="4"/>
  <c r="K5" i="4"/>
  <c r="K6" i="4"/>
  <c r="L6" i="4"/>
  <c r="H2" i="4"/>
  <c r="H3" i="4"/>
  <c r="H4" i="4"/>
  <c r="G5" i="4"/>
  <c r="G6" i="4"/>
  <c r="H6" i="4"/>
  <c r="F18" i="3"/>
  <c r="F17" i="3"/>
  <c r="F19" i="3"/>
  <c r="F16" i="3"/>
  <c r="F15" i="3"/>
  <c r="E16" i="3"/>
  <c r="E15" i="3"/>
  <c r="D18" i="3"/>
  <c r="D17" i="3"/>
  <c r="D19" i="3"/>
  <c r="D16" i="3"/>
  <c r="D15" i="3"/>
  <c r="C18" i="3"/>
  <c r="C17" i="3"/>
  <c r="C19" i="3"/>
  <c r="C16" i="3"/>
  <c r="C15" i="3"/>
  <c r="B19" i="3"/>
  <c r="BC2" i="3" a="1"/>
  <c r="BC2" i="3"/>
  <c r="BD5" i="3"/>
  <c r="BD17" i="3"/>
  <c r="BC3" i="3"/>
  <c r="BD18" i="3"/>
  <c r="BD19" i="3"/>
  <c r="BD22" i="3"/>
  <c r="BD21" i="3"/>
  <c r="BD24" i="3"/>
  <c r="BD20" i="3"/>
  <c r="BD23" i="3"/>
  <c r="BD25" i="3"/>
  <c r="BD26" i="3"/>
  <c r="BD7" i="3"/>
  <c r="BD8" i="3"/>
  <c r="BD9" i="3"/>
  <c r="BD12" i="3"/>
  <c r="BD11" i="3"/>
  <c r="BD14" i="3"/>
  <c r="BD10" i="3"/>
  <c r="BD13" i="3"/>
  <c r="BD15" i="3"/>
  <c r="BD16" i="3"/>
  <c r="BG2" i="3" a="1"/>
  <c r="BG4" i="3"/>
  <c r="BH1" i="3"/>
  <c r="BG2" i="3"/>
  <c r="BG1" i="3"/>
  <c r="BH2" i="3"/>
  <c r="BG3" i="3"/>
  <c r="BH3" i="3"/>
  <c r="BH4" i="3"/>
  <c r="BG5" i="3"/>
  <c r="BH5" i="3"/>
  <c r="BG6" i="3"/>
  <c r="BH6" i="3"/>
  <c r="AY2" i="3" a="1"/>
  <c r="AY2" i="3"/>
  <c r="AZ5" i="3"/>
  <c r="AZ17" i="3"/>
  <c r="AY3" i="3"/>
  <c r="AZ18" i="3"/>
  <c r="AZ19" i="3"/>
  <c r="AZ22" i="3"/>
  <c r="AZ21" i="3"/>
  <c r="AZ24" i="3"/>
  <c r="AZ20" i="3"/>
  <c r="AZ23" i="3"/>
  <c r="AZ25" i="3"/>
  <c r="AZ26" i="3"/>
  <c r="AZ7" i="3"/>
  <c r="AZ8" i="3"/>
  <c r="AZ9" i="3"/>
  <c r="AZ12" i="3"/>
  <c r="AZ11" i="3"/>
  <c r="AZ14" i="3"/>
  <c r="AZ10" i="3"/>
  <c r="AZ13" i="3"/>
  <c r="AZ15" i="3"/>
  <c r="AZ16" i="3"/>
  <c r="BC4" i="3"/>
  <c r="BD1" i="3"/>
  <c r="BC1" i="3"/>
  <c r="BD2" i="3"/>
  <c r="BD3" i="3"/>
  <c r="BD4" i="3"/>
  <c r="BC5" i="3"/>
  <c r="BC6" i="3"/>
  <c r="BD6" i="3"/>
  <c r="AU2" i="3" a="1"/>
  <c r="AU2" i="3"/>
  <c r="AV5" i="3"/>
  <c r="AV17" i="3"/>
  <c r="AU3" i="3"/>
  <c r="AV18" i="3"/>
  <c r="AV19" i="3"/>
  <c r="AV22" i="3"/>
  <c r="AV21" i="3"/>
  <c r="AV24" i="3"/>
  <c r="AV20" i="3"/>
  <c r="AV23" i="3"/>
  <c r="AV25" i="3"/>
  <c r="AV26" i="3"/>
  <c r="AV7" i="3"/>
  <c r="AV8" i="3"/>
  <c r="AV9" i="3"/>
  <c r="AV12" i="3"/>
  <c r="AV11" i="3"/>
  <c r="AV14" i="3"/>
  <c r="AV10" i="3"/>
  <c r="AV13" i="3"/>
  <c r="AV15" i="3"/>
  <c r="AV16" i="3"/>
  <c r="AY4" i="3"/>
  <c r="AZ1" i="3"/>
  <c r="AY1" i="3"/>
  <c r="AZ2" i="3"/>
  <c r="AZ3" i="3"/>
  <c r="AZ4" i="3"/>
  <c r="AY5" i="3"/>
  <c r="AY6" i="3"/>
  <c r="AZ6" i="3"/>
  <c r="AQ2" i="3" a="1"/>
  <c r="AQ2" i="3"/>
  <c r="AR5" i="3"/>
  <c r="AR17" i="3"/>
  <c r="AQ3" i="3"/>
  <c r="AR18" i="3"/>
  <c r="AR19" i="3"/>
  <c r="AR22" i="3"/>
  <c r="AR21" i="3"/>
  <c r="AR24" i="3"/>
  <c r="AR20" i="3"/>
  <c r="AR23" i="3"/>
  <c r="AR25" i="3"/>
  <c r="AR26" i="3"/>
  <c r="AR7" i="3"/>
  <c r="AR8" i="3"/>
  <c r="AR9" i="3"/>
  <c r="AR12" i="3"/>
  <c r="AR11" i="3"/>
  <c r="AR14" i="3"/>
  <c r="AR10" i="3"/>
  <c r="AR13" i="3"/>
  <c r="AR15" i="3"/>
  <c r="AR16" i="3"/>
  <c r="AU4" i="3"/>
  <c r="AV1" i="3"/>
  <c r="AU1" i="3"/>
  <c r="AV2" i="3"/>
  <c r="AV3" i="3"/>
  <c r="AV4" i="3"/>
  <c r="AU5" i="3"/>
  <c r="AU6" i="3"/>
  <c r="AV6" i="3"/>
  <c r="AM2" i="3" a="1"/>
  <c r="AM2" i="3"/>
  <c r="AN5" i="3"/>
  <c r="AN17" i="3"/>
  <c r="AM3" i="3"/>
  <c r="AN18" i="3"/>
  <c r="AN19" i="3"/>
  <c r="AN22" i="3"/>
  <c r="AN21" i="3"/>
  <c r="AN24" i="3"/>
  <c r="AN20" i="3"/>
  <c r="AN23" i="3"/>
  <c r="AN25" i="3"/>
  <c r="AN26" i="3"/>
  <c r="AN7" i="3"/>
  <c r="AN8" i="3"/>
  <c r="AN9" i="3"/>
  <c r="AN12" i="3"/>
  <c r="AN11" i="3"/>
  <c r="AN14" i="3"/>
  <c r="AN10" i="3"/>
  <c r="AN13" i="3"/>
  <c r="AN15" i="3"/>
  <c r="AN16" i="3"/>
  <c r="AQ4" i="3"/>
  <c r="AR1" i="3"/>
  <c r="AQ1" i="3"/>
  <c r="AR2" i="3"/>
  <c r="AR3" i="3"/>
  <c r="AR4" i="3"/>
  <c r="AQ5" i="3"/>
  <c r="AQ6" i="3"/>
  <c r="AR6" i="3"/>
  <c r="AI2" i="3" a="1"/>
  <c r="AI2" i="3"/>
  <c r="AJ5" i="3"/>
  <c r="AJ17" i="3"/>
  <c r="AI3" i="3"/>
  <c r="AJ18" i="3"/>
  <c r="AJ19" i="3"/>
  <c r="AJ22" i="3"/>
  <c r="AJ21" i="3"/>
  <c r="AJ24" i="3"/>
  <c r="AJ20" i="3"/>
  <c r="AJ23" i="3"/>
  <c r="AJ25" i="3"/>
  <c r="AJ26" i="3"/>
  <c r="AJ7" i="3"/>
  <c r="AJ8" i="3"/>
  <c r="AJ9" i="3"/>
  <c r="AJ12" i="3"/>
  <c r="AJ11" i="3"/>
  <c r="AJ14" i="3"/>
  <c r="AJ10" i="3"/>
  <c r="AJ13" i="3"/>
  <c r="AJ15" i="3"/>
  <c r="AJ16" i="3"/>
  <c r="AM4" i="3"/>
  <c r="AN1" i="3"/>
  <c r="AM1" i="3"/>
  <c r="AN2" i="3"/>
  <c r="AN3" i="3"/>
  <c r="AN4" i="3"/>
  <c r="AM5" i="3"/>
  <c r="AM6" i="3"/>
  <c r="AN6" i="3"/>
  <c r="AE2" i="3" a="1"/>
  <c r="AE2" i="3"/>
  <c r="AF5" i="3"/>
  <c r="AF17" i="3"/>
  <c r="AE3" i="3"/>
  <c r="AF18" i="3"/>
  <c r="AF19" i="3"/>
  <c r="AF22" i="3"/>
  <c r="AF21" i="3"/>
  <c r="AF24" i="3"/>
  <c r="AF20" i="3"/>
  <c r="AF23" i="3"/>
  <c r="AF25" i="3"/>
  <c r="AF26" i="3"/>
  <c r="AF7" i="3"/>
  <c r="AF8" i="3"/>
  <c r="AF9" i="3"/>
  <c r="AF12" i="3"/>
  <c r="AF11" i="3"/>
  <c r="AF14" i="3"/>
  <c r="AF10" i="3"/>
  <c r="AF13" i="3"/>
  <c r="AF15" i="3"/>
  <c r="AF16" i="3"/>
  <c r="AI4" i="3"/>
  <c r="AJ1" i="3"/>
  <c r="AI1" i="3"/>
  <c r="AJ2" i="3"/>
  <c r="AJ3" i="3"/>
  <c r="AJ4" i="3"/>
  <c r="AI5" i="3"/>
  <c r="AI6" i="3"/>
  <c r="AJ6" i="3"/>
  <c r="AA2" i="3" a="1"/>
  <c r="AA2" i="3"/>
  <c r="AB5" i="3"/>
  <c r="AB17" i="3"/>
  <c r="AA3" i="3"/>
  <c r="AB18" i="3"/>
  <c r="AB19" i="3"/>
  <c r="AB22" i="3"/>
  <c r="AB21" i="3"/>
  <c r="AB24" i="3"/>
  <c r="AB20" i="3"/>
  <c r="AB23" i="3"/>
  <c r="AB25" i="3"/>
  <c r="AB26" i="3"/>
  <c r="AB7" i="3"/>
  <c r="AB8" i="3"/>
  <c r="AB9" i="3"/>
  <c r="AB12" i="3"/>
  <c r="AB11" i="3"/>
  <c r="AB14" i="3"/>
  <c r="AB10" i="3"/>
  <c r="AB13" i="3"/>
  <c r="AB15" i="3"/>
  <c r="AB16" i="3"/>
  <c r="AE4" i="3"/>
  <c r="AF1" i="3"/>
  <c r="AE1" i="3"/>
  <c r="AF2" i="3"/>
  <c r="AF3" i="3"/>
  <c r="AF4" i="3"/>
  <c r="AE5" i="3"/>
  <c r="AE6" i="3"/>
  <c r="AF6" i="3"/>
  <c r="W2" i="3" a="1"/>
  <c r="W2" i="3"/>
  <c r="X5" i="3"/>
  <c r="X17" i="3"/>
  <c r="W3" i="3"/>
  <c r="X18" i="3"/>
  <c r="X19" i="3"/>
  <c r="X22" i="3"/>
  <c r="X21" i="3"/>
  <c r="X24" i="3"/>
  <c r="X20" i="3"/>
  <c r="X23" i="3"/>
  <c r="X25" i="3"/>
  <c r="X26" i="3"/>
  <c r="X7" i="3"/>
  <c r="X8" i="3"/>
  <c r="X9" i="3"/>
  <c r="X12" i="3"/>
  <c r="X11" i="3"/>
  <c r="X14" i="3"/>
  <c r="X10" i="3"/>
  <c r="X13" i="3"/>
  <c r="X15" i="3"/>
  <c r="X16" i="3"/>
  <c r="AA4" i="3"/>
  <c r="AB1" i="3"/>
  <c r="AA1" i="3"/>
  <c r="AB2" i="3"/>
  <c r="AB3" i="3"/>
  <c r="AB4" i="3"/>
  <c r="AA5" i="3"/>
  <c r="AA6" i="3"/>
  <c r="AB6" i="3"/>
  <c r="S2" i="3" a="1"/>
  <c r="S2" i="3"/>
  <c r="T5" i="3"/>
  <c r="T17" i="3"/>
  <c r="S3" i="3"/>
  <c r="T18" i="3"/>
  <c r="T19" i="3"/>
  <c r="T22" i="3"/>
  <c r="T21" i="3"/>
  <c r="T24" i="3"/>
  <c r="T20" i="3"/>
  <c r="T23" i="3"/>
  <c r="T25" i="3"/>
  <c r="T26" i="3"/>
  <c r="T7" i="3"/>
  <c r="T8" i="3"/>
  <c r="T9" i="3"/>
  <c r="T12" i="3"/>
  <c r="T11" i="3"/>
  <c r="T14" i="3"/>
  <c r="T10" i="3"/>
  <c r="T13" i="3"/>
  <c r="T15" i="3"/>
  <c r="T16" i="3"/>
  <c r="W4" i="3"/>
  <c r="X1" i="3"/>
  <c r="W1" i="3"/>
  <c r="X2" i="3"/>
  <c r="X3" i="3"/>
  <c r="X4" i="3"/>
  <c r="W5" i="3"/>
  <c r="W6" i="3"/>
  <c r="X6" i="3"/>
  <c r="O2" i="3" a="1"/>
  <c r="O2" i="3"/>
  <c r="P5" i="3"/>
  <c r="P17" i="3"/>
  <c r="O3" i="3"/>
  <c r="P18" i="3"/>
  <c r="P19" i="3"/>
  <c r="P22" i="3"/>
  <c r="P21" i="3"/>
  <c r="P24" i="3"/>
  <c r="P20" i="3"/>
  <c r="P23" i="3"/>
  <c r="P25" i="3"/>
  <c r="P26" i="3"/>
  <c r="P7" i="3"/>
  <c r="P8" i="3"/>
  <c r="P9" i="3"/>
  <c r="P12" i="3"/>
  <c r="P11" i="3"/>
  <c r="P14" i="3"/>
  <c r="P10" i="3"/>
  <c r="P13" i="3"/>
  <c r="P15" i="3"/>
  <c r="P16" i="3"/>
  <c r="S4" i="3"/>
  <c r="T1" i="3"/>
  <c r="S1" i="3"/>
  <c r="T2" i="3"/>
  <c r="T3" i="3"/>
  <c r="T4" i="3"/>
  <c r="S5" i="3"/>
  <c r="S6" i="3"/>
  <c r="T6" i="3"/>
  <c r="K2" i="3" a="1"/>
  <c r="K2" i="3"/>
  <c r="L5" i="3"/>
  <c r="L17" i="3"/>
  <c r="K3" i="3"/>
  <c r="L18" i="3"/>
  <c r="L19" i="3"/>
  <c r="L22" i="3"/>
  <c r="L21" i="3"/>
  <c r="L24" i="3"/>
  <c r="L20" i="3"/>
  <c r="L23" i="3"/>
  <c r="L25" i="3"/>
  <c r="L26" i="3"/>
  <c r="L7" i="3"/>
  <c r="L8" i="3"/>
  <c r="L9" i="3"/>
  <c r="L12" i="3"/>
  <c r="L11" i="3"/>
  <c r="L14" i="3"/>
  <c r="L10" i="3"/>
  <c r="L13" i="3"/>
  <c r="L15" i="3"/>
  <c r="L16" i="3"/>
  <c r="O4" i="3"/>
  <c r="P1" i="3"/>
  <c r="O1" i="3"/>
  <c r="P2" i="3"/>
  <c r="P3" i="3"/>
  <c r="P4" i="3"/>
  <c r="O5" i="3"/>
  <c r="O6" i="3"/>
  <c r="P6" i="3"/>
  <c r="K4" i="3"/>
  <c r="L1" i="3"/>
  <c r="K1" i="3"/>
  <c r="L2" i="3"/>
  <c r="L3" i="3"/>
  <c r="L4" i="3"/>
  <c r="K5" i="3"/>
  <c r="K6" i="3"/>
  <c r="L6" i="3"/>
  <c r="H2" i="3"/>
  <c r="H3" i="3"/>
  <c r="H4" i="3"/>
  <c r="G5" i="3"/>
  <c r="G6" i="3"/>
  <c r="H6" i="3"/>
</calcChain>
</file>

<file path=xl/sharedStrings.xml><?xml version="1.0" encoding="utf-8"?>
<sst xmlns="http://schemas.openxmlformats.org/spreadsheetml/2006/main" count="1232" uniqueCount="65">
  <si>
    <t>year</t>
  </si>
  <si>
    <t>1/(resol*scan time)</t>
  </si>
  <si>
    <t>data obtained from Peterschimidt's work</t>
  </si>
  <si>
    <t>CT scan resolution FPM table</t>
  </si>
  <si>
    <t>resol (mm)</t>
  </si>
  <si>
    <t>time (s)</t>
  </si>
  <si>
    <t>version</t>
  </si>
  <si>
    <t>date</t>
  </si>
  <si>
    <t>who</t>
  </si>
  <si>
    <t>what changes</t>
  </si>
  <si>
    <t>source</t>
  </si>
  <si>
    <t>Note</t>
  </si>
  <si>
    <t>a</t>
  </si>
  <si>
    <t>2,b</t>
  </si>
  <si>
    <t>11/4/013</t>
  </si>
  <si>
    <t>Basnet</t>
  </si>
  <si>
    <t xml:space="preserve">recently copied from non-dom study; </t>
  </si>
  <si>
    <t>Peterschimdt's MS thesis</t>
  </si>
  <si>
    <t>c</t>
  </si>
  <si>
    <t>3,d</t>
  </si>
  <si>
    <t>1,e</t>
  </si>
  <si>
    <t>K value</t>
  </si>
  <si>
    <t>R2</t>
  </si>
  <si>
    <t>F Statstic</t>
  </si>
  <si>
    <t>95% t critical value</t>
  </si>
  <si>
    <t>95%  + - value</t>
  </si>
  <si>
    <t>95% Upper limit</t>
  </si>
  <si>
    <t>95% Lower Limit</t>
  </si>
  <si>
    <t>ln k value</t>
  </si>
  <si>
    <t>ln 95% upper limt</t>
  </si>
  <si>
    <t>ln 95% lower limt</t>
  </si>
  <si>
    <t>ln 95% + value</t>
  </si>
  <si>
    <t>ln 95% - value</t>
  </si>
  <si>
    <t>ln 95% average +-</t>
  </si>
  <si>
    <t>67% t critical value</t>
  </si>
  <si>
    <t>67%  + - value</t>
  </si>
  <si>
    <t>67% Upper limit</t>
  </si>
  <si>
    <t>67% Lower Limit</t>
  </si>
  <si>
    <t>ln 67% upper limt</t>
  </si>
  <si>
    <t>ln 67% lower limt</t>
  </si>
  <si>
    <t>ln 67% + value</t>
  </si>
  <si>
    <t>ln 67% - value</t>
  </si>
  <si>
    <t>ln 67% average +-</t>
  </si>
  <si>
    <t>Mean</t>
  </si>
  <si>
    <t>STDEV</t>
  </si>
  <si>
    <t>Min</t>
  </si>
  <si>
    <t>Max</t>
  </si>
  <si>
    <t>Range</t>
  </si>
  <si>
    <t>N</t>
  </si>
  <si>
    <t>AllAll</t>
  </si>
  <si>
    <t>AllND</t>
  </si>
  <si>
    <t>70All</t>
  </si>
  <si>
    <t>70ND</t>
  </si>
  <si>
    <t>K</t>
  </si>
  <si>
    <t xml:space="preserve"> +- 95%</t>
  </si>
  <si>
    <t xml:space="preserve"> +-68%</t>
  </si>
  <si>
    <t xml:space="preserve"> ~stdev</t>
  </si>
  <si>
    <t>~stdev/K</t>
  </si>
  <si>
    <t>K_PRM</t>
  </si>
  <si>
    <t>stdev_PRM</t>
  </si>
  <si>
    <t>min_PRM</t>
  </si>
  <si>
    <t>max_PRM</t>
  </si>
  <si>
    <t>year range</t>
  </si>
  <si>
    <t>source quality</t>
  </si>
  <si>
    <t># 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</si>
</sst>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%"/>
  </numFmts>
  <fonts count="1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Times New Roman"/>
      <family val="1"/>
    </font>
    <font>
      <vertAlign val="superscript"/>
      <sz val="10"/>
      <name val="Times New Roman"/>
      <family val="1"/>
    </font>
    <font>
      <b/>
      <sz val="11"/>
      <color theme="1"/>
      <name val="Calibri"/>
      <family val="2"/>
      <scheme val="minor"/>
    </font>
    <font>
      <sz val="10"/>
      <color indexed="10"/>
      <name val="Times New Roman"/>
      <family val="1"/>
    </font>
    <font>
      <vertAlign val="superscript"/>
      <sz val="10"/>
      <color indexed="10"/>
      <name val="Times New Roman"/>
      <family val="1"/>
    </font>
    <font>
      <vertAlign val="superscript"/>
      <sz val="10"/>
      <color indexed="8"/>
      <name val="Times New Roman"/>
      <family val="1"/>
    </font>
    <font>
      <sz val="10"/>
      <color indexed="8"/>
      <name val="Times New Roman"/>
      <family val="1"/>
    </font>
    <font>
      <sz val="10"/>
      <color indexed="17"/>
      <name val="Times New Roman"/>
      <family val="1"/>
    </font>
    <font>
      <vertAlign val="superscript"/>
      <sz val="10"/>
      <color indexed="17"/>
      <name val="Times New Roman"/>
      <family val="1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58">
    <xf numFmtId="0" fontId="0" fillId="0" borderId="0"/>
    <xf numFmtId="9" fontId="1" fillId="0" borderId="0" applyFont="0" applyFill="0" applyBorder="0" applyAlignment="0" applyProtection="0"/>
    <xf numFmtId="0" fontId="2" fillId="2" borderId="1" applyNumberFormat="0" applyAlignment="0" applyProtection="0"/>
    <xf numFmtId="0" fontId="3" fillId="3" borderId="2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</cellStyleXfs>
  <cellXfs count="38">
    <xf numFmtId="0" fontId="0" fillId="0" borderId="0" xfId="0"/>
    <xf numFmtId="0" fontId="5" fillId="0" borderId="0" xfId="0" applyFont="1" applyBorder="1" applyAlignment="1">
      <alignment horizontal="right" wrapText="1"/>
    </xf>
    <xf numFmtId="0" fontId="5" fillId="0" borderId="0" xfId="0" applyFont="1" applyBorder="1" applyAlignment="1">
      <alignment horizontal="center"/>
    </xf>
    <xf numFmtId="11" fontId="5" fillId="0" borderId="0" xfId="0" applyNumberFormat="1" applyFont="1" applyBorder="1" applyAlignment="1">
      <alignment horizontal="center"/>
    </xf>
    <xf numFmtId="0" fontId="5" fillId="0" borderId="0" xfId="0" applyFont="1" applyFill="1" applyBorder="1"/>
    <xf numFmtId="0" fontId="6" fillId="0" borderId="0" xfId="0" applyFont="1" applyFill="1" applyBorder="1" applyAlignment="1">
      <alignment horizontal="left"/>
    </xf>
    <xf numFmtId="0" fontId="5" fillId="0" borderId="0" xfId="0" applyFont="1" applyBorder="1" applyAlignment="1">
      <alignment horizontal="right"/>
    </xf>
    <xf numFmtId="0" fontId="5" fillId="0" borderId="0" xfId="0" applyFont="1" applyBorder="1"/>
    <xf numFmtId="164" fontId="5" fillId="0" borderId="0" xfId="0" applyNumberFormat="1" applyFont="1" applyBorder="1"/>
    <xf numFmtId="0" fontId="6" fillId="0" borderId="0" xfId="0" applyFont="1" applyBorder="1" applyAlignment="1">
      <alignment horizontal="left"/>
    </xf>
    <xf numFmtId="11" fontId="5" fillId="0" borderId="0" xfId="0" applyNumberFormat="1" applyFont="1" applyBorder="1"/>
    <xf numFmtId="0" fontId="7" fillId="0" borderId="0" xfId="0" applyFont="1"/>
    <xf numFmtId="164" fontId="8" fillId="0" borderId="0" xfId="0" applyNumberFormat="1" applyFont="1" applyBorder="1"/>
    <xf numFmtId="0" fontId="9" fillId="0" borderId="0" xfId="0" applyFont="1" applyBorder="1" applyAlignment="1">
      <alignment horizontal="left"/>
    </xf>
    <xf numFmtId="14" fontId="0" fillId="0" borderId="0" xfId="0" applyNumberFormat="1"/>
    <xf numFmtId="0" fontId="5" fillId="0" borderId="0" xfId="0" applyFont="1"/>
    <xf numFmtId="0" fontId="10" fillId="0" borderId="0" xfId="0" applyFont="1" applyBorder="1" applyAlignment="1">
      <alignment horizontal="left"/>
    </xf>
    <xf numFmtId="164" fontId="11" fillId="0" borderId="0" xfId="0" applyNumberFormat="1" applyFont="1" applyBorder="1"/>
    <xf numFmtId="0" fontId="8" fillId="0" borderId="0" xfId="0" applyFont="1" applyFill="1" applyBorder="1"/>
    <xf numFmtId="2" fontId="5" fillId="0" borderId="0" xfId="0" applyNumberFormat="1" applyFont="1" applyBorder="1"/>
    <xf numFmtId="164" fontId="12" fillId="0" borderId="0" xfId="0" applyNumberFormat="1" applyFont="1" applyBorder="1"/>
    <xf numFmtId="0" fontId="13" fillId="0" borderId="0" xfId="0" applyFont="1" applyBorder="1" applyAlignment="1">
      <alignment horizontal="left"/>
    </xf>
    <xf numFmtId="0" fontId="12" fillId="0" borderId="0" xfId="0" applyFont="1" applyBorder="1"/>
    <xf numFmtId="0" fontId="8" fillId="0" borderId="0" xfId="0" applyFont="1" applyBorder="1"/>
    <xf numFmtId="1" fontId="5" fillId="0" borderId="0" xfId="0" applyNumberFormat="1" applyFont="1" applyBorder="1"/>
    <xf numFmtId="0" fontId="2" fillId="2" borderId="1" xfId="2"/>
    <xf numFmtId="0" fontId="3" fillId="3" borderId="2" xfId="3"/>
    <xf numFmtId="0" fontId="4" fillId="0" borderId="0" xfId="0" applyFont="1"/>
    <xf numFmtId="165" fontId="2" fillId="2" borderId="1" xfId="2" applyNumberFormat="1"/>
    <xf numFmtId="2" fontId="3" fillId="3" borderId="2" xfId="3" applyNumberFormat="1"/>
    <xf numFmtId="10" fontId="0" fillId="0" borderId="0" xfId="0" applyNumberFormat="1"/>
    <xf numFmtId="165" fontId="0" fillId="0" borderId="0" xfId="1" applyNumberFormat="1" applyFont="1"/>
    <xf numFmtId="165" fontId="4" fillId="0" borderId="0" xfId="1" applyNumberFormat="1" applyFont="1"/>
    <xf numFmtId="0" fontId="16" fillId="0" borderId="0" xfId="0" applyFont="1" applyBorder="1" applyAlignment="1">
      <alignment horizontal="right" wrapText="1"/>
    </xf>
    <xf numFmtId="2" fontId="0" fillId="0" borderId="0" xfId="0" applyNumberFormat="1"/>
    <xf numFmtId="165" fontId="0" fillId="0" borderId="0" xfId="0" applyNumberFormat="1"/>
    <xf numFmtId="164" fontId="0" fillId="0" borderId="0" xfId="0" applyNumberFormat="1"/>
    <xf numFmtId="0" fontId="5" fillId="0" borderId="0" xfId="0" applyFont="1" applyBorder="1" applyAlignment="1">
      <alignment horizontal="center" wrapText="1"/>
    </xf>
  </cellXfs>
  <cellStyles count="458">
    <cellStyle name="Calculation" xfId="2" builtinId="22"/>
    <cellStyle name="Check Cell" xfId="3" builtinId="23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Normal" xfId="0" builtinId="0"/>
    <cellStyle name="Percent" xfId="1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C23" sqref="C23"/>
    </sheetView>
  </sheetViews>
  <sheetFormatPr defaultColWidth="11" defaultRowHeight="15.75" x14ac:dyDescent="0.25"/>
  <sheetData>
    <row r="1" spans="1:5" x14ac:dyDescent="0.25">
      <c r="B1" t="s">
        <v>49</v>
      </c>
      <c r="C1" t="s">
        <v>50</v>
      </c>
      <c r="D1" t="s">
        <v>51</v>
      </c>
      <c r="E1" t="s">
        <v>52</v>
      </c>
    </row>
    <row r="2" spans="1:5" x14ac:dyDescent="0.25">
      <c r="A2" t="s">
        <v>53</v>
      </c>
      <c r="B2" s="35">
        <f>PRMallall!G1</f>
        <v>0.36720115946481369</v>
      </c>
      <c r="C2" s="35">
        <f>PRMallND!G1</f>
        <v>0.36720115946481369</v>
      </c>
      <c r="D2" s="35">
        <f>PRM70all!G1</f>
        <v>0.36720115946481369</v>
      </c>
      <c r="E2" s="35">
        <f>PRM70ND!G1</f>
        <v>0.36720115946481369</v>
      </c>
    </row>
    <row r="3" spans="1:5" x14ac:dyDescent="0.25">
      <c r="A3" t="s">
        <v>48</v>
      </c>
      <c r="B3">
        <f>PRMallall!B20</f>
        <v>13</v>
      </c>
      <c r="C3">
        <f>PRMallND!B20</f>
        <v>13</v>
      </c>
      <c r="D3">
        <f>PRM70all!B20</f>
        <v>13</v>
      </c>
      <c r="E3">
        <f>PRM70ND!B20</f>
        <v>13</v>
      </c>
    </row>
    <row r="4" spans="1:5" x14ac:dyDescent="0.25">
      <c r="A4" t="s">
        <v>22</v>
      </c>
      <c r="B4" s="34">
        <f>PRMallall!H1</f>
        <v>0.77593736642772781</v>
      </c>
      <c r="C4" s="34">
        <f>PRMallND!H1</f>
        <v>0.77593736642772781</v>
      </c>
      <c r="D4" s="34">
        <f>PRM70all!H1</f>
        <v>0.77593736642772781</v>
      </c>
      <c r="E4" s="34">
        <f>PRM70ND!H1</f>
        <v>0.77593736642772781</v>
      </c>
    </row>
    <row r="5" spans="1:5" x14ac:dyDescent="0.25">
      <c r="A5" t="s">
        <v>54</v>
      </c>
      <c r="B5" s="35">
        <f>PRMallall!H16</f>
        <v>9.3192530956776154E-2</v>
      </c>
      <c r="C5" s="35">
        <f>PRMallND!H16</f>
        <v>9.3192530956776154E-2</v>
      </c>
      <c r="D5" s="35">
        <f>PRM70all!H16</f>
        <v>9.3192530956776154E-2</v>
      </c>
      <c r="E5" s="35">
        <f>PRM70ND!H16</f>
        <v>9.3192530956776154E-2</v>
      </c>
    </row>
    <row r="6" spans="1:5" x14ac:dyDescent="0.25">
      <c r="A6" t="s">
        <v>55</v>
      </c>
      <c r="B6" s="35">
        <f>PRMallall!H26</f>
        <v>4.3198392594605783E-2</v>
      </c>
      <c r="C6" s="35">
        <f>PRMallND!H26</f>
        <v>4.3198392594605783E-2</v>
      </c>
      <c r="D6" s="35">
        <f>PRM70all!H26</f>
        <v>4.3198392594605783E-2</v>
      </c>
      <c r="E6" s="35">
        <f>PRM70ND!H26</f>
        <v>4.3198392594605783E-2</v>
      </c>
    </row>
    <row r="7" spans="1:5" x14ac:dyDescent="0.25">
      <c r="A7" t="s">
        <v>56</v>
      </c>
      <c r="B7" s="35">
        <f>SUM(B5:B6)/3</f>
        <v>4.5463641183793979E-2</v>
      </c>
      <c r="C7" s="35">
        <f>SUM(C5:C6)/3</f>
        <v>4.5463641183793979E-2</v>
      </c>
      <c r="D7" s="35">
        <f>SUM(D5:D6)/3</f>
        <v>4.5463641183793979E-2</v>
      </c>
      <c r="E7" s="35">
        <f>SUM(E5:E6)/3</f>
        <v>4.5463641183793979E-2</v>
      </c>
    </row>
    <row r="8" spans="1:5" x14ac:dyDescent="0.25">
      <c r="A8" t="s">
        <v>57</v>
      </c>
      <c r="B8" s="36">
        <f>B7/B2</f>
        <v>0.12381126805279176</v>
      </c>
      <c r="C8" s="36">
        <f>C7/C2</f>
        <v>0.12381126805279176</v>
      </c>
      <c r="D8" s="36">
        <f>D7/D2</f>
        <v>0.12381126805279176</v>
      </c>
      <c r="E8" s="36">
        <f>E7/E2</f>
        <v>0.12381126805279176</v>
      </c>
    </row>
    <row r="9" spans="1:5" x14ac:dyDescent="0.25">
      <c r="A9" t="s">
        <v>58</v>
      </c>
      <c r="B9" s="35">
        <f>PRMallall!B15</f>
        <v>0.36743417218577429</v>
      </c>
      <c r="C9" s="35">
        <f>PRMallND!B15</f>
        <v>0.36743417218577429</v>
      </c>
      <c r="D9" s="35">
        <f>PRM70all!B15</f>
        <v>0.36743417218577429</v>
      </c>
      <c r="E9" s="35">
        <f>PRM70ND!B15</f>
        <v>0.36743417218577429</v>
      </c>
    </row>
    <row r="10" spans="1:5" x14ac:dyDescent="0.25">
      <c r="A10" t="s">
        <v>59</v>
      </c>
      <c r="B10" s="35">
        <f>PRMallall!B16</f>
        <v>1.7908895492301298E-2</v>
      </c>
      <c r="C10" s="35">
        <f>PRMallND!B16</f>
        <v>1.7908895492301298E-2</v>
      </c>
      <c r="D10" s="35">
        <f>PRM70all!B16</f>
        <v>1.7908895492301298E-2</v>
      </c>
      <c r="E10" s="35">
        <f>PRM70ND!B16</f>
        <v>1.7908895492301298E-2</v>
      </c>
    </row>
    <row r="11" spans="1:5" x14ac:dyDescent="0.25">
      <c r="A11" t="s">
        <v>61</v>
      </c>
      <c r="B11" s="35">
        <f>PRMallall!B18</f>
        <v>0.38997976621732133</v>
      </c>
      <c r="C11" s="35">
        <f>PRMallND!B18</f>
        <v>0.38997976621732133</v>
      </c>
      <c r="D11" s="35">
        <f>PRM70all!B18</f>
        <v>0.38997976621732133</v>
      </c>
      <c r="E11" s="35">
        <f>PRM70ND!B18</f>
        <v>0.38997976621732133</v>
      </c>
    </row>
    <row r="12" spans="1:5" x14ac:dyDescent="0.25">
      <c r="A12" t="s">
        <v>60</v>
      </c>
      <c r="B12" s="35">
        <f>PRMallall!B17</f>
        <v>0.31991790725455216</v>
      </c>
      <c r="C12" s="35">
        <f>PRMallND!B17</f>
        <v>0.31991790725455216</v>
      </c>
      <c r="D12" s="35">
        <f>PRM70all!B17</f>
        <v>0.31991790725455216</v>
      </c>
      <c r="E12" s="35">
        <f>PRM70ND!B17</f>
        <v>0.31991790725455216</v>
      </c>
    </row>
    <row r="13" spans="1:5" x14ac:dyDescent="0.25">
      <c r="A13" t="s">
        <v>62</v>
      </c>
      <c r="B13">
        <f>PRMallall!E19</f>
        <v>35</v>
      </c>
      <c r="C13">
        <f>PRMallND!E19</f>
        <v>35</v>
      </c>
      <c r="D13">
        <f>PRM70all!E19</f>
        <v>35</v>
      </c>
      <c r="E13">
        <f>PRM70ND!E19</f>
        <v>35</v>
      </c>
    </row>
    <row r="14" spans="1:5" x14ac:dyDescent="0.25">
      <c r="A14" t="s">
        <v>63</v>
      </c>
    </row>
    <row r="15" spans="1:5" x14ac:dyDescent="0.25">
      <c r="A15" t="s">
        <v>64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26"/>
  <sheetViews>
    <sheetView workbookViewId="0">
      <selection activeCell="F1" sqref="F1"/>
    </sheetView>
  </sheetViews>
  <sheetFormatPr defaultColWidth="11" defaultRowHeight="15.75" x14ac:dyDescent="0.25"/>
  <sheetData>
    <row r="1" spans="1:60" ht="27.75" thickTop="1" thickBot="1" x14ac:dyDescent="0.3">
      <c r="B1" s="27" t="s">
        <v>21</v>
      </c>
      <c r="C1" s="27" t="s">
        <v>22</v>
      </c>
      <c r="D1" s="27" t="s">
        <v>23</v>
      </c>
      <c r="E1" s="33" t="s">
        <v>0</v>
      </c>
      <c r="F1" s="33" t="s">
        <v>1</v>
      </c>
      <c r="G1" s="25">
        <f>LN(G2)</f>
        <v>0.36720115946481369</v>
      </c>
      <c r="H1" s="26">
        <f>G4</f>
        <v>0.77593736642772781</v>
      </c>
      <c r="I1" s="1" t="s">
        <v>0</v>
      </c>
      <c r="J1" s="1" t="s">
        <v>1</v>
      </c>
      <c r="K1" s="28">
        <f>LN(K2)</f>
        <v>0.31991790725455216</v>
      </c>
      <c r="L1" s="29">
        <f>K4</f>
        <v>0.81506876033066844</v>
      </c>
      <c r="M1" s="1" t="s">
        <v>0</v>
      </c>
      <c r="N1" s="1" t="s">
        <v>1</v>
      </c>
      <c r="O1" s="28">
        <f>LN(O2)</f>
        <v>0.34635214222100175</v>
      </c>
      <c r="P1" s="29">
        <f>O4</f>
        <v>0.75766089189767782</v>
      </c>
      <c r="Q1" s="1" t="s">
        <v>0</v>
      </c>
      <c r="R1" s="1" t="s">
        <v>1</v>
      </c>
      <c r="S1" s="28">
        <f>LN(S2)</f>
        <v>0.35722124968107261</v>
      </c>
      <c r="T1" s="29">
        <f>S4</f>
        <v>0.75639531227293699</v>
      </c>
      <c r="U1" s="1" t="s">
        <v>0</v>
      </c>
      <c r="V1" s="1" t="s">
        <v>1</v>
      </c>
      <c r="W1" s="28">
        <f>LN(W2)</f>
        <v>0.37069214581644694</v>
      </c>
      <c r="X1" s="29">
        <f>W4</f>
        <v>0.7700891828300882</v>
      </c>
      <c r="Y1" s="1" t="s">
        <v>0</v>
      </c>
      <c r="Z1" s="1" t="s">
        <v>1</v>
      </c>
      <c r="AA1" s="28">
        <f>LN(AA2)</f>
        <v>0.38044656020837408</v>
      </c>
      <c r="AB1" s="29">
        <f>AA4</f>
        <v>0.79675980549237779</v>
      </c>
      <c r="AC1" s="1" t="s">
        <v>0</v>
      </c>
      <c r="AD1" s="1" t="s">
        <v>1</v>
      </c>
      <c r="AE1" s="28">
        <f>LN(AE2)</f>
        <v>0.37362406517622954</v>
      </c>
      <c r="AF1" s="29">
        <f>AE4</f>
        <v>0.79231726106364275</v>
      </c>
      <c r="AG1" s="1" t="s">
        <v>0</v>
      </c>
      <c r="AH1" s="1" t="s">
        <v>1</v>
      </c>
      <c r="AI1" s="28">
        <f>LN(AI2)</f>
        <v>0.37307136720566642</v>
      </c>
      <c r="AJ1" s="29">
        <f>AI4</f>
        <v>0.79663000577713161</v>
      </c>
      <c r="AK1" s="1" t="s">
        <v>0</v>
      </c>
      <c r="AL1" s="1" t="s">
        <v>1</v>
      </c>
      <c r="AM1" s="28">
        <f>LN(AM2)</f>
        <v>0.36873679176211038</v>
      </c>
      <c r="AN1" s="29">
        <f>AM4</f>
        <v>0.79403206967475137</v>
      </c>
      <c r="AO1" s="1" t="s">
        <v>0</v>
      </c>
      <c r="AP1" s="1" t="s">
        <v>1</v>
      </c>
      <c r="AQ1" s="28">
        <f>LN(AQ2)</f>
        <v>0.36732458729458095</v>
      </c>
      <c r="AR1" s="29">
        <f>AQ4</f>
        <v>0.7974952783575241</v>
      </c>
      <c r="AS1" s="1" t="s">
        <v>0</v>
      </c>
      <c r="AT1" s="1" t="s">
        <v>1</v>
      </c>
      <c r="AU1" s="28">
        <f>LN(AU2)</f>
        <v>0.37131114328161136</v>
      </c>
      <c r="AV1" s="29">
        <f>AU4</f>
        <v>0.76638208975928646</v>
      </c>
      <c r="AW1" s="1" t="s">
        <v>0</v>
      </c>
      <c r="AX1" s="1" t="s">
        <v>1</v>
      </c>
      <c r="AY1" s="28">
        <f>LN(AY2)</f>
        <v>0.37856156496884991</v>
      </c>
      <c r="AZ1" s="29">
        <f>AY4</f>
        <v>0.75937914300711806</v>
      </c>
      <c r="BA1" s="1" t="s">
        <v>0</v>
      </c>
      <c r="BB1" s="1" t="s">
        <v>1</v>
      </c>
      <c r="BC1" s="28">
        <f>LN(BC2)</f>
        <v>0.37940494732724844</v>
      </c>
      <c r="BD1" s="29">
        <f>BC4</f>
        <v>0.75092430911568531</v>
      </c>
      <c r="BE1" s="1" t="s">
        <v>0</v>
      </c>
      <c r="BF1" s="1" t="s">
        <v>1</v>
      </c>
      <c r="BG1" s="28">
        <f>LN(BG2)</f>
        <v>0.38997976621732133</v>
      </c>
      <c r="BH1" s="29">
        <f>BG4</f>
        <v>0.75573875249821876</v>
      </c>
    </row>
    <row r="2" spans="1:60" ht="16.5" thickTop="1" x14ac:dyDescent="0.25">
      <c r="B2">
        <v>0.31991790725455216</v>
      </c>
      <c r="C2" s="30">
        <v>0.81506876033066844</v>
      </c>
      <c r="D2">
        <v>44.074152197760718</v>
      </c>
      <c r="E2" s="2">
        <v>1971</v>
      </c>
      <c r="F2" s="3">
        <v>5.5555555555555558E-5</v>
      </c>
      <c r="G2">
        <f t="array" ref="G2:H6">LOGEST(F2:F14,E2:E14,TRUE, TRUE)</f>
        <v>1.443688301473701</v>
      </c>
      <c r="H2">
        <v>6.0544004820905746E-317</v>
      </c>
      <c r="I2" s="2">
        <v>1972</v>
      </c>
      <c r="J2" s="3">
        <v>1.3333333333333333E-3</v>
      </c>
      <c r="K2">
        <f t="array" ref="K2:L6">LOGEST(J2:J13,I2:I13,TRUE, TRUE)</f>
        <v>1.377014716777206</v>
      </c>
      <c r="L2">
        <v>5.8351491041571157E-276</v>
      </c>
      <c r="M2" s="2">
        <v>1971</v>
      </c>
      <c r="N2" s="3">
        <v>5.5555555555555558E-5</v>
      </c>
      <c r="O2">
        <f t="array" ref="O2:P6">LOGEST(N2:N13,M2:M13,TRUE, TRUE)</f>
        <v>1.4139004221981588</v>
      </c>
      <c r="P2">
        <v>7.2600202268400955E-299</v>
      </c>
      <c r="Q2" s="2">
        <v>1971</v>
      </c>
      <c r="R2" s="3">
        <v>5.5555555555555558E-5</v>
      </c>
      <c r="S2">
        <f t="array" ref="S2:T6">LOGEST(R2:R13,Q2:Q13,TRUE, TRUE)</f>
        <v>1.4293520785635716</v>
      </c>
      <c r="T2">
        <v>2.7550569934595823E-308</v>
      </c>
      <c r="U2" s="2">
        <v>1971</v>
      </c>
      <c r="V2" s="3">
        <v>5.5555555555555558E-5</v>
      </c>
      <c r="W2">
        <f t="array" ref="W2:X6">LOGEST(V2:V13,U2:U13,TRUE, TRUE)</f>
        <v>1.4487370049803037</v>
      </c>
      <c r="X2">
        <v>5.6195026557983382E-320</v>
      </c>
      <c r="Y2" s="2">
        <v>1971</v>
      </c>
      <c r="Z2" s="3">
        <v>5.5555555555555558E-5</v>
      </c>
      <c r="AA2">
        <f t="array" ref="AA2:AB6">LOGEST(Z2:Z13,Y2:Y13,TRUE, TRUE)</f>
        <v>1.4629377333683762</v>
      </c>
      <c r="AB2">
        <v>0</v>
      </c>
      <c r="AC2" s="2">
        <v>1971</v>
      </c>
      <c r="AD2" s="3">
        <v>5.5555555555555558E-5</v>
      </c>
      <c r="AE2">
        <f t="array" ref="AE2:AF6">LOGEST(AD2:AD13,AC2:AC13,TRUE, TRUE)</f>
        <v>1.4529908179234983</v>
      </c>
      <c r="AF2">
        <v>1.432790372939615E-322</v>
      </c>
      <c r="AG2" s="2">
        <v>1971</v>
      </c>
      <c r="AH2" s="3">
        <v>5.5555555555555558E-5</v>
      </c>
      <c r="AI2">
        <f t="array" ref="AI2:AJ6">LOGEST(AH2:AH13,AG2:AG13,TRUE, TRUE)</f>
        <v>1.4521879747325237</v>
      </c>
      <c r="AJ2">
        <v>4.2489645542347203E-322</v>
      </c>
      <c r="AK2" s="2">
        <v>1971</v>
      </c>
      <c r="AL2" s="3">
        <v>5.5555555555555558E-5</v>
      </c>
      <c r="AM2">
        <f t="array" ref="AM2:AN6">LOGEST(AL2:AL13,AK2:AK13,TRUE, TRUE)</f>
        <v>1.4459069789570729</v>
      </c>
      <c r="AN2">
        <v>2.3146876694533232E-318</v>
      </c>
      <c r="AO2" s="2">
        <v>1971</v>
      </c>
      <c r="AP2" s="3">
        <v>5.5555555555555558E-5</v>
      </c>
      <c r="AQ2">
        <f t="array" ref="AQ2:AR6">LOGEST(AP2:AP13,AO2:AO13,TRUE, TRUE)</f>
        <v>1.4438665037849483</v>
      </c>
      <c r="AR2">
        <v>3.7173034771388299E-317</v>
      </c>
      <c r="AS2" s="2">
        <v>1971</v>
      </c>
      <c r="AT2" s="3">
        <v>5.5555555555555558E-5</v>
      </c>
      <c r="AU2">
        <f t="array" ref="AU2:AV6">LOGEST(AT2:AT13,AS2:AS13,TRUE, TRUE)</f>
        <v>1.4496340471188389</v>
      </c>
      <c r="AV2">
        <v>1.8260666270292472E-320</v>
      </c>
      <c r="AW2" s="2">
        <v>1971</v>
      </c>
      <c r="AX2" s="3">
        <v>5.5555555555555558E-5</v>
      </c>
      <c r="AY2">
        <f t="array" ref="AY2:AZ6">LOGEST(AX2:AX13,AW2:AW13,TRUE, TRUE)</f>
        <v>1.4601827001332899</v>
      </c>
      <c r="AZ2">
        <v>0</v>
      </c>
      <c r="BA2" s="2">
        <v>1971</v>
      </c>
      <c r="BB2" s="3">
        <v>5.5555555555555558E-5</v>
      </c>
      <c r="BC2">
        <f t="array" ref="BC2:BD6">LOGEST(BB2:BB13,BA2:BA13,TRUE, TRUE)</f>
        <v>1.4614147119180965</v>
      </c>
      <c r="BD2">
        <v>0</v>
      </c>
      <c r="BE2" s="2">
        <v>1971</v>
      </c>
      <c r="BF2" s="3">
        <v>5.5555555555555558E-5</v>
      </c>
      <c r="BG2">
        <f t="array" ref="BG2:BH6">LOGEST(BF2:BF13,BE2:BE13,TRUE, TRUE)</f>
        <v>1.4769509092765789</v>
      </c>
      <c r="BH2">
        <v>0</v>
      </c>
    </row>
    <row r="3" spans="1:60" x14ac:dyDescent="0.25">
      <c r="B3">
        <v>0.34635214222100175</v>
      </c>
      <c r="C3" s="30">
        <v>0.75766089189767782</v>
      </c>
      <c r="D3">
        <v>31.264491225979626</v>
      </c>
      <c r="E3" s="2">
        <v>1972</v>
      </c>
      <c r="F3" s="3">
        <v>1.3333333333333333E-3</v>
      </c>
      <c r="G3">
        <v>5.9494810580440372E-2</v>
      </c>
      <c r="H3">
        <v>118.10404283972473</v>
      </c>
      <c r="I3" s="2">
        <v>1973</v>
      </c>
      <c r="J3" s="3">
        <v>6.6666666666666671E-3</v>
      </c>
      <c r="K3">
        <v>4.8188850492971926E-2</v>
      </c>
      <c r="L3">
        <v>95.716875597139989</v>
      </c>
      <c r="M3" s="2">
        <v>1973</v>
      </c>
      <c r="N3" s="3">
        <v>6.6666666666666671E-3</v>
      </c>
      <c r="O3">
        <v>6.1942994318457512E-2</v>
      </c>
      <c r="P3">
        <v>123.03142574414829</v>
      </c>
      <c r="Q3" s="2">
        <v>1972</v>
      </c>
      <c r="R3" s="3">
        <v>1.3333333333333333E-3</v>
      </c>
      <c r="S3">
        <v>6.4107035125221951E-2</v>
      </c>
      <c r="T3">
        <v>127.32434683955384</v>
      </c>
      <c r="U3" s="2">
        <v>1972</v>
      </c>
      <c r="V3" s="3">
        <v>1.3333333333333333E-3</v>
      </c>
      <c r="W3">
        <v>6.4050507521472205E-2</v>
      </c>
      <c r="X3">
        <v>127.20146578556243</v>
      </c>
      <c r="Y3" s="2">
        <v>1972</v>
      </c>
      <c r="Z3" s="3">
        <v>1.3333333333333333E-3</v>
      </c>
      <c r="AA3">
        <v>6.0762376905898842E-2</v>
      </c>
      <c r="AB3">
        <v>120.66634731111387</v>
      </c>
      <c r="AC3" s="2">
        <v>1972</v>
      </c>
      <c r="AD3" s="3">
        <v>1.3333333333333333E-3</v>
      </c>
      <c r="AE3">
        <v>6.0490264578483971E-2</v>
      </c>
      <c r="AF3">
        <v>120.10588169515319</v>
      </c>
      <c r="AG3" s="2">
        <v>1972</v>
      </c>
      <c r="AH3" s="3">
        <v>1.3333333333333333E-3</v>
      </c>
      <c r="AI3">
        <v>5.9608339871704857E-2</v>
      </c>
      <c r="AJ3">
        <v>118.3498294492168</v>
      </c>
      <c r="AK3" s="2">
        <v>1972</v>
      </c>
      <c r="AL3" s="3">
        <v>1.3333333333333333E-3</v>
      </c>
      <c r="AM3">
        <v>5.9387802232431654E-2</v>
      </c>
      <c r="AN3">
        <v>117.89713555814652</v>
      </c>
      <c r="AO3" s="2">
        <v>1972</v>
      </c>
      <c r="AP3" s="3">
        <v>1.3333333333333333E-3</v>
      </c>
      <c r="AQ3">
        <v>5.8533368257785559E-2</v>
      </c>
      <c r="AR3">
        <v>116.19603031788554</v>
      </c>
      <c r="AS3" s="2">
        <v>1972</v>
      </c>
      <c r="AT3" s="3">
        <v>1.3333333333333333E-3</v>
      </c>
      <c r="AU3">
        <v>6.4828858828779201E-2</v>
      </c>
      <c r="AV3">
        <v>128.62832646751164</v>
      </c>
      <c r="AW3" s="2">
        <v>1972</v>
      </c>
      <c r="AX3" s="3">
        <v>1.3333333333333333E-3</v>
      </c>
      <c r="AY3">
        <v>6.7386642833046073E-2</v>
      </c>
      <c r="AZ3">
        <v>133.67498207124527</v>
      </c>
      <c r="BA3" s="2">
        <v>1972</v>
      </c>
      <c r="BB3" s="3">
        <v>1.3333333333333333E-3</v>
      </c>
      <c r="BC3">
        <v>6.9098811831320051E-2</v>
      </c>
      <c r="BD3">
        <v>137.05978522002425</v>
      </c>
      <c r="BE3" s="2">
        <v>1972</v>
      </c>
      <c r="BF3" s="3">
        <v>1.3333333333333333E-3</v>
      </c>
      <c r="BG3">
        <v>7.0110572561127668E-2</v>
      </c>
      <c r="BH3">
        <v>139.05483412762302</v>
      </c>
    </row>
    <row r="4" spans="1:60" ht="16.5" thickBot="1" x14ac:dyDescent="0.3">
      <c r="B4">
        <v>0.35722124968107261</v>
      </c>
      <c r="C4" s="30">
        <v>0.75639531227293699</v>
      </c>
      <c r="D4">
        <v>31.050113170252683</v>
      </c>
      <c r="E4" s="2">
        <v>1973</v>
      </c>
      <c r="F4" s="3">
        <v>6.6666666666666671E-3</v>
      </c>
      <c r="G4">
        <v>0.77593736642772781</v>
      </c>
      <c r="H4">
        <v>2.6385952362090093</v>
      </c>
      <c r="I4" s="2">
        <v>1975</v>
      </c>
      <c r="J4" s="3">
        <v>0.1</v>
      </c>
      <c r="K4">
        <v>0.81506876033066844</v>
      </c>
      <c r="L4">
        <v>2.0171797559119833</v>
      </c>
      <c r="M4" s="2">
        <v>1975</v>
      </c>
      <c r="N4" s="3">
        <v>0.1</v>
      </c>
      <c r="O4">
        <v>0.75766089189767782</v>
      </c>
      <c r="P4">
        <v>2.6146009984797791</v>
      </c>
      <c r="Q4" s="2">
        <v>1975</v>
      </c>
      <c r="R4" s="3">
        <v>0.1</v>
      </c>
      <c r="S4">
        <v>0.75639531227293699</v>
      </c>
      <c r="T4">
        <v>2.7265594521595284</v>
      </c>
      <c r="U4" s="2">
        <v>1973</v>
      </c>
      <c r="V4" s="3">
        <v>6.6666666666666671E-3</v>
      </c>
      <c r="W4">
        <v>0.7700891828300882</v>
      </c>
      <c r="X4">
        <v>2.7600616479992079</v>
      </c>
      <c r="Y4" s="2">
        <v>1973</v>
      </c>
      <c r="Z4" s="3">
        <v>6.6666666666666671E-3</v>
      </c>
      <c r="AA4">
        <v>0.79675980549237779</v>
      </c>
      <c r="AB4">
        <v>2.6329584309533285</v>
      </c>
      <c r="AC4" s="2">
        <v>1973</v>
      </c>
      <c r="AD4" s="3">
        <v>6.6666666666666671E-3</v>
      </c>
      <c r="AE4">
        <v>0.79231726106364275</v>
      </c>
      <c r="AF4">
        <v>2.6636330113051816</v>
      </c>
      <c r="AG4" s="2">
        <v>1973</v>
      </c>
      <c r="AH4" s="3">
        <v>6.6666666666666671E-3</v>
      </c>
      <c r="AI4">
        <v>0.79663000577713161</v>
      </c>
      <c r="AJ4">
        <v>2.6315017395100098</v>
      </c>
      <c r="AK4" s="2">
        <v>1973</v>
      </c>
      <c r="AL4" s="3">
        <v>6.6666666666666671E-3</v>
      </c>
      <c r="AM4">
        <v>0.79403206967475137</v>
      </c>
      <c r="AN4">
        <v>2.6330080697071332</v>
      </c>
      <c r="AO4" s="2">
        <v>1973</v>
      </c>
      <c r="AP4" s="3">
        <v>6.6666666666666671E-3</v>
      </c>
      <c r="AQ4">
        <v>0.7974952783575241</v>
      </c>
      <c r="AR4">
        <v>2.5959510327976001</v>
      </c>
      <c r="AS4" s="2">
        <v>1973</v>
      </c>
      <c r="AT4" s="3">
        <v>6.6666666666666671E-3</v>
      </c>
      <c r="AU4">
        <v>0.76638208975928646</v>
      </c>
      <c r="AV4">
        <v>2.7603064335526231</v>
      </c>
      <c r="AW4" s="2">
        <v>1973</v>
      </c>
      <c r="AX4" s="3">
        <v>6.6666666666666671E-3</v>
      </c>
      <c r="AY4">
        <v>0.75937914300711806</v>
      </c>
      <c r="AZ4">
        <v>2.7427826121522005</v>
      </c>
      <c r="BA4" s="2">
        <v>1973</v>
      </c>
      <c r="BB4" s="3">
        <v>6.6666666666666671E-3</v>
      </c>
      <c r="BC4">
        <v>0.75092430911568531</v>
      </c>
      <c r="BD4">
        <v>2.7457541245846788</v>
      </c>
      <c r="BE4" s="2">
        <v>1973</v>
      </c>
      <c r="BF4" s="3">
        <v>6.6666666666666671E-3</v>
      </c>
      <c r="BG4">
        <v>0.75573875249821876</v>
      </c>
      <c r="BH4">
        <v>2.7087250936774963</v>
      </c>
    </row>
    <row r="5" spans="1:60" ht="17.25" thickTop="1" thickBot="1" x14ac:dyDescent="0.3">
      <c r="B5">
        <v>0.37069214581644694</v>
      </c>
      <c r="C5" s="30">
        <v>0.7700891828300882</v>
      </c>
      <c r="D5">
        <v>33.495126167159256</v>
      </c>
      <c r="E5" s="2">
        <v>1975</v>
      </c>
      <c r="F5" s="3">
        <v>0.1</v>
      </c>
      <c r="G5">
        <v>38.093415642871626</v>
      </c>
      <c r="H5">
        <v>11</v>
      </c>
      <c r="I5" s="2">
        <v>1976</v>
      </c>
      <c r="J5" s="3">
        <v>1</v>
      </c>
      <c r="K5" s="26">
        <v>44.074152197760718</v>
      </c>
      <c r="L5">
        <v>10</v>
      </c>
      <c r="M5" s="2">
        <v>1976</v>
      </c>
      <c r="N5" s="3">
        <v>1</v>
      </c>
      <c r="O5" s="26">
        <v>31.264491225979626</v>
      </c>
      <c r="P5">
        <v>10</v>
      </c>
      <c r="Q5" s="2">
        <v>1976</v>
      </c>
      <c r="R5" s="3">
        <v>1</v>
      </c>
      <c r="S5" s="26">
        <v>31.050113170252683</v>
      </c>
      <c r="T5">
        <v>10</v>
      </c>
      <c r="U5" s="2">
        <v>1976</v>
      </c>
      <c r="V5" s="3">
        <v>1</v>
      </c>
      <c r="W5" s="26">
        <v>33.495126167159256</v>
      </c>
      <c r="X5">
        <v>10</v>
      </c>
      <c r="Y5" s="2">
        <v>1975</v>
      </c>
      <c r="Z5" s="3">
        <v>0.1</v>
      </c>
      <c r="AA5" s="26">
        <v>39.202865723615353</v>
      </c>
      <c r="AB5">
        <v>10</v>
      </c>
      <c r="AC5" s="2">
        <v>1975</v>
      </c>
      <c r="AD5" s="3">
        <v>0.1</v>
      </c>
      <c r="AE5" s="26">
        <v>38.150366521622296</v>
      </c>
      <c r="AF5">
        <v>10</v>
      </c>
      <c r="AG5" s="2">
        <v>1975</v>
      </c>
      <c r="AH5" s="3">
        <v>0.1</v>
      </c>
      <c r="AI5" s="26">
        <v>39.1714622809166</v>
      </c>
      <c r="AJ5">
        <v>10</v>
      </c>
      <c r="AK5" s="2">
        <v>1975</v>
      </c>
      <c r="AL5" s="3">
        <v>0.1</v>
      </c>
      <c r="AM5" s="26">
        <v>38.551247683116372</v>
      </c>
      <c r="AN5">
        <v>10</v>
      </c>
      <c r="AO5" s="2">
        <v>1975</v>
      </c>
      <c r="AP5" s="3">
        <v>0.1</v>
      </c>
      <c r="AQ5" s="26">
        <v>39.381564631639058</v>
      </c>
      <c r="AR5">
        <v>10</v>
      </c>
      <c r="AS5" s="2">
        <v>1975</v>
      </c>
      <c r="AT5" s="3">
        <v>0.1</v>
      </c>
      <c r="AU5" s="26">
        <v>32.804937299953899</v>
      </c>
      <c r="AV5">
        <v>10</v>
      </c>
      <c r="AW5" s="2">
        <v>1975</v>
      </c>
      <c r="AX5" s="3">
        <v>0.1</v>
      </c>
      <c r="AY5" s="26">
        <v>31.559157111205117</v>
      </c>
      <c r="AZ5">
        <v>10</v>
      </c>
      <c r="BA5" s="2">
        <v>1975</v>
      </c>
      <c r="BB5" s="3">
        <v>0.1</v>
      </c>
      <c r="BC5" s="26">
        <v>30.148438269893557</v>
      </c>
      <c r="BD5">
        <v>10</v>
      </c>
      <c r="BE5" s="2">
        <v>1975</v>
      </c>
      <c r="BF5" s="3">
        <v>0.1</v>
      </c>
      <c r="BG5" s="26">
        <v>30.939772895932148</v>
      </c>
      <c r="BH5">
        <v>10</v>
      </c>
    </row>
    <row r="6" spans="1:60" ht="16.5" thickTop="1" x14ac:dyDescent="0.25">
      <c r="B6">
        <v>0.38044656020837408</v>
      </c>
      <c r="C6" s="30">
        <v>0.79675980549237779</v>
      </c>
      <c r="D6">
        <v>39.202865723615353</v>
      </c>
      <c r="E6" s="2">
        <v>1976</v>
      </c>
      <c r="F6" s="3">
        <v>1</v>
      </c>
      <c r="G6">
        <v>265.21340015150764</v>
      </c>
      <c r="H6">
        <v>76.584033025993662</v>
      </c>
      <c r="I6" s="2">
        <v>1980</v>
      </c>
      <c r="J6" s="3">
        <v>3.3333333333333299</v>
      </c>
      <c r="K6">
        <v>179.33834972034123</v>
      </c>
      <c r="L6">
        <v>40.690141676611283</v>
      </c>
      <c r="M6" s="2">
        <v>1980</v>
      </c>
      <c r="N6" s="3">
        <v>3.3333333333333299</v>
      </c>
      <c r="O6">
        <v>213.72838844021874</v>
      </c>
      <c r="P6">
        <v>68.361383812514575</v>
      </c>
      <c r="Q6" s="2">
        <v>1980</v>
      </c>
      <c r="R6" s="3">
        <v>3.3333333333333299</v>
      </c>
      <c r="S6">
        <v>230.83046747525088</v>
      </c>
      <c r="T6">
        <v>74.341264461604666</v>
      </c>
      <c r="U6" s="2">
        <v>1980</v>
      </c>
      <c r="V6" s="3">
        <v>3.3333333333333299</v>
      </c>
      <c r="W6">
        <v>255.1638715077128</v>
      </c>
      <c r="X6">
        <v>76.179403007561035</v>
      </c>
      <c r="Y6" s="2">
        <v>1980</v>
      </c>
      <c r="Z6" s="3">
        <v>3.3333333333333299</v>
      </c>
      <c r="AA6">
        <v>271.77269442910176</v>
      </c>
      <c r="AB6">
        <v>69.324700991282128</v>
      </c>
      <c r="AC6" s="2">
        <v>1976</v>
      </c>
      <c r="AD6" s="3">
        <v>1</v>
      </c>
      <c r="AE6">
        <v>270.67459269081519</v>
      </c>
      <c r="AF6">
        <v>70.949408189147093</v>
      </c>
      <c r="AG6" s="2">
        <v>1976</v>
      </c>
      <c r="AH6" s="3">
        <v>1</v>
      </c>
      <c r="AI6">
        <v>271.25459704052747</v>
      </c>
      <c r="AJ6">
        <v>69.24801405044208</v>
      </c>
      <c r="AK6" s="2">
        <v>1976</v>
      </c>
      <c r="AL6" s="3">
        <v>1</v>
      </c>
      <c r="AM6">
        <v>267.265448989795</v>
      </c>
      <c r="AN6">
        <v>69.327314951428846</v>
      </c>
      <c r="AO6" s="2">
        <v>1976</v>
      </c>
      <c r="AP6" s="3">
        <v>1</v>
      </c>
      <c r="AQ6">
        <v>265.39085828600508</v>
      </c>
      <c r="AR6">
        <v>67.389617646829265</v>
      </c>
      <c r="AS6" s="2">
        <v>1976</v>
      </c>
      <c r="AT6" s="3">
        <v>1</v>
      </c>
      <c r="AU6">
        <v>249.95038344137419</v>
      </c>
      <c r="AV6">
        <v>76.192916071120024</v>
      </c>
      <c r="AW6" s="2">
        <v>1976</v>
      </c>
      <c r="AX6" s="3">
        <v>1</v>
      </c>
      <c r="AY6">
        <v>237.41500886805807</v>
      </c>
      <c r="AZ6">
        <v>75.228564575244491</v>
      </c>
      <c r="BA6" s="2">
        <v>1976</v>
      </c>
      <c r="BB6" s="3">
        <v>1</v>
      </c>
      <c r="BC6">
        <v>227.29407209504342</v>
      </c>
      <c r="BD6">
        <v>75.391657126737769</v>
      </c>
      <c r="BE6" s="2">
        <v>1976</v>
      </c>
      <c r="BF6" s="3">
        <v>1</v>
      </c>
      <c r="BG6">
        <v>227.01104282260943</v>
      </c>
      <c r="BH6">
        <v>73.371916331181609</v>
      </c>
    </row>
    <row r="7" spans="1:60" x14ac:dyDescent="0.25">
      <c r="B7">
        <v>0.37362406517622954</v>
      </c>
      <c r="C7" s="30">
        <v>0.79231726106364275</v>
      </c>
      <c r="D7">
        <v>38.150366521622296</v>
      </c>
      <c r="E7" s="2">
        <v>1980</v>
      </c>
      <c r="F7" s="3">
        <v>3.3333333333333299</v>
      </c>
      <c r="G7" t="s">
        <v>24</v>
      </c>
      <c r="H7">
        <f>TINV(0.0455,H5)</f>
        <v>2.2548660037131212</v>
      </c>
      <c r="I7" s="2">
        <v>1981</v>
      </c>
      <c r="J7" s="3">
        <v>6.666666666666667</v>
      </c>
      <c r="K7" t="s">
        <v>24</v>
      </c>
      <c r="L7">
        <f>TINV(0.0455,L5)</f>
        <v>2.2836816132996423</v>
      </c>
      <c r="M7" s="2">
        <v>1981</v>
      </c>
      <c r="N7" s="3">
        <v>6.666666666666667</v>
      </c>
      <c r="O7" t="s">
        <v>24</v>
      </c>
      <c r="P7">
        <f>TINV(0.0455,P5)</f>
        <v>2.2836816132996423</v>
      </c>
      <c r="Q7" s="2">
        <v>1981</v>
      </c>
      <c r="R7" s="3">
        <v>6.666666666666667</v>
      </c>
      <c r="S7" t="s">
        <v>24</v>
      </c>
      <c r="T7">
        <f>TINV(0.0455,T5)</f>
        <v>2.2836816132996423</v>
      </c>
      <c r="U7" s="2">
        <v>1981</v>
      </c>
      <c r="V7" s="3">
        <v>6.666666666666667</v>
      </c>
      <c r="W7" t="s">
        <v>24</v>
      </c>
      <c r="X7">
        <f>TINV(0.0455,X5)</f>
        <v>2.2836816132996423</v>
      </c>
      <c r="Y7" s="2">
        <v>1981</v>
      </c>
      <c r="Z7" s="3">
        <v>6.666666666666667</v>
      </c>
      <c r="AA7" t="s">
        <v>24</v>
      </c>
      <c r="AB7">
        <f>TINV(0.0455,AB5)</f>
        <v>2.2836816132996423</v>
      </c>
      <c r="AC7" s="2">
        <v>1981</v>
      </c>
      <c r="AD7" s="3">
        <v>6.666666666666667</v>
      </c>
      <c r="AE7" t="s">
        <v>24</v>
      </c>
      <c r="AF7">
        <f>TINV(0.0455,AF5)</f>
        <v>2.2836816132996423</v>
      </c>
      <c r="AG7" s="2">
        <v>1980</v>
      </c>
      <c r="AH7" s="3">
        <v>3.3333333333333299</v>
      </c>
      <c r="AI7" t="s">
        <v>24</v>
      </c>
      <c r="AJ7">
        <f>TINV(0.0455,AJ5)</f>
        <v>2.2836816132996423</v>
      </c>
      <c r="AK7" s="2">
        <v>1980</v>
      </c>
      <c r="AL7" s="3">
        <v>3.3333333333333299</v>
      </c>
      <c r="AM7" t="s">
        <v>24</v>
      </c>
      <c r="AN7">
        <f>TINV(0.0455,AN5)</f>
        <v>2.2836816132996423</v>
      </c>
      <c r="AO7" s="2">
        <v>1980</v>
      </c>
      <c r="AP7" s="3">
        <v>3.3333333333333299</v>
      </c>
      <c r="AQ7" t="s">
        <v>24</v>
      </c>
      <c r="AR7">
        <f>TINV(0.0455,AR5)</f>
        <v>2.2836816132996423</v>
      </c>
      <c r="AS7" s="2">
        <v>1980</v>
      </c>
      <c r="AT7" s="3">
        <v>3.3333333333333299</v>
      </c>
      <c r="AU7" t="s">
        <v>24</v>
      </c>
      <c r="AV7">
        <f>TINV(0.0455,AV5)</f>
        <v>2.2836816132996423</v>
      </c>
      <c r="AW7" s="2">
        <v>1980</v>
      </c>
      <c r="AX7" s="3">
        <v>3.3333333333333299</v>
      </c>
      <c r="AY7" t="s">
        <v>24</v>
      </c>
      <c r="AZ7">
        <f>TINV(0.0455,AZ5)</f>
        <v>2.2836816132996423</v>
      </c>
      <c r="BA7" s="2">
        <v>1980</v>
      </c>
      <c r="BB7" s="3">
        <v>3.3333333333333299</v>
      </c>
      <c r="BC7" t="s">
        <v>24</v>
      </c>
      <c r="BD7">
        <f>TINV(0.0455,BD5)</f>
        <v>2.2836816132996423</v>
      </c>
      <c r="BE7" s="2">
        <v>1980</v>
      </c>
      <c r="BF7" s="3">
        <v>3.3333333333333299</v>
      </c>
    </row>
    <row r="8" spans="1:60" x14ac:dyDescent="0.25">
      <c r="B8">
        <v>0.37307136720566642</v>
      </c>
      <c r="C8" s="30">
        <v>0.79663000577713161</v>
      </c>
      <c r="D8">
        <v>39.1714622809166</v>
      </c>
      <c r="E8" s="2">
        <v>1981</v>
      </c>
      <c r="F8" s="3">
        <v>6.666666666666667</v>
      </c>
      <c r="G8" t="s">
        <v>25</v>
      </c>
      <c r="H8">
        <f>H7*G3</f>
        <v>0.1341528257751867</v>
      </c>
      <c r="I8" s="2">
        <v>1984</v>
      </c>
      <c r="J8" s="3">
        <v>20</v>
      </c>
      <c r="K8" t="s">
        <v>25</v>
      </c>
      <c r="L8">
        <f>L7*K3</f>
        <v>0.11004799183684538</v>
      </c>
      <c r="M8" s="2">
        <v>1984</v>
      </c>
      <c r="N8" s="3">
        <v>20</v>
      </c>
      <c r="O8" t="s">
        <v>25</v>
      </c>
      <c r="P8">
        <f>P7*O3</f>
        <v>0.14145807719778564</v>
      </c>
      <c r="Q8" s="2">
        <v>1984</v>
      </c>
      <c r="R8" s="3">
        <v>20</v>
      </c>
      <c r="S8" t="s">
        <v>25</v>
      </c>
      <c r="T8">
        <f>T7*S3</f>
        <v>0.14640005739862369</v>
      </c>
      <c r="U8" s="2">
        <v>1984</v>
      </c>
      <c r="V8" s="3">
        <v>20</v>
      </c>
      <c r="W8" t="s">
        <v>25</v>
      </c>
      <c r="X8">
        <f>X7*W3</f>
        <v>0.14627096634929651</v>
      </c>
      <c r="Y8" s="2">
        <v>1984</v>
      </c>
      <c r="Z8" s="3">
        <v>20</v>
      </c>
      <c r="AA8" t="s">
        <v>25</v>
      </c>
      <c r="AB8">
        <f>AB7*AA3</f>
        <v>0.138761922920384</v>
      </c>
      <c r="AC8" s="2">
        <v>1984</v>
      </c>
      <c r="AD8" s="3">
        <v>20</v>
      </c>
      <c r="AE8" t="s">
        <v>25</v>
      </c>
      <c r="AF8">
        <f>AF7*AE3</f>
        <v>0.13814050500151448</v>
      </c>
      <c r="AG8" s="2">
        <v>1984</v>
      </c>
      <c r="AH8" s="3">
        <v>20</v>
      </c>
      <c r="AI8" t="s">
        <v>25</v>
      </c>
      <c r="AJ8">
        <f>AJ7*AI3</f>
        <v>0.13612646976432835</v>
      </c>
      <c r="AK8" s="2">
        <v>1981</v>
      </c>
      <c r="AL8" s="3">
        <v>6.666666666666667</v>
      </c>
      <c r="AM8" t="s">
        <v>25</v>
      </c>
      <c r="AN8">
        <f>AN7*AM3</f>
        <v>0.13562283201247963</v>
      </c>
      <c r="AO8" s="2">
        <v>1981</v>
      </c>
      <c r="AP8" s="3">
        <v>6.666666666666667</v>
      </c>
      <c r="AQ8" t="s">
        <v>25</v>
      </c>
      <c r="AR8">
        <f>AR7*AQ3</f>
        <v>0.1336715768548018</v>
      </c>
      <c r="AS8" s="2">
        <v>1981</v>
      </c>
      <c r="AT8" s="3">
        <v>6.666666666666667</v>
      </c>
      <c r="AU8" t="s">
        <v>25</v>
      </c>
      <c r="AV8">
        <f>AV7*AU3</f>
        <v>0.14804847291848125</v>
      </c>
      <c r="AW8" s="2">
        <v>1981</v>
      </c>
      <c r="AX8" s="3">
        <v>6.666666666666667</v>
      </c>
      <c r="AY8" t="s">
        <v>25</v>
      </c>
      <c r="AZ8">
        <f>AZ7*AY3</f>
        <v>0.15388963721981744</v>
      </c>
      <c r="BA8" s="2">
        <v>1981</v>
      </c>
      <c r="BB8" s="3">
        <v>6.666666666666667</v>
      </c>
      <c r="BC8" t="s">
        <v>25</v>
      </c>
      <c r="BD8">
        <f>BD7*BC3</f>
        <v>0.15779968608003739</v>
      </c>
      <c r="BE8" s="2">
        <v>1981</v>
      </c>
      <c r="BF8" s="3">
        <v>6.666666666666667</v>
      </c>
    </row>
    <row r="9" spans="1:60" x14ac:dyDescent="0.25">
      <c r="B9">
        <v>0.36873679176211038</v>
      </c>
      <c r="C9" s="30">
        <v>0.79403206967475137</v>
      </c>
      <c r="D9">
        <v>38.551247683116372</v>
      </c>
      <c r="E9" s="2">
        <v>1984</v>
      </c>
      <c r="F9" s="3">
        <v>20</v>
      </c>
      <c r="G9" t="s">
        <v>26</v>
      </c>
      <c r="H9">
        <f>G2+H8</f>
        <v>1.5778411272488877</v>
      </c>
      <c r="I9" s="2">
        <v>1985</v>
      </c>
      <c r="J9" s="3">
        <v>40</v>
      </c>
      <c r="K9" t="s">
        <v>26</v>
      </c>
      <c r="L9">
        <f>K2+L8</f>
        <v>1.4870627086140513</v>
      </c>
      <c r="M9" s="2">
        <v>1985</v>
      </c>
      <c r="N9" s="3">
        <v>40</v>
      </c>
      <c r="O9" t="s">
        <v>26</v>
      </c>
      <c r="P9">
        <f>O2+P8</f>
        <v>1.5553584993959444</v>
      </c>
      <c r="Q9" s="2">
        <v>1985</v>
      </c>
      <c r="R9" s="3">
        <v>40</v>
      </c>
      <c r="S9" t="s">
        <v>26</v>
      </c>
      <c r="T9">
        <f>S2+T8</f>
        <v>1.5757521359621953</v>
      </c>
      <c r="U9" s="2">
        <v>1985</v>
      </c>
      <c r="V9" s="3">
        <v>40</v>
      </c>
      <c r="W9" t="s">
        <v>26</v>
      </c>
      <c r="X9">
        <f>W2+X8</f>
        <v>1.5950079713296001</v>
      </c>
      <c r="Y9" s="2">
        <v>1985</v>
      </c>
      <c r="Z9" s="3">
        <v>40</v>
      </c>
      <c r="AA9" t="s">
        <v>26</v>
      </c>
      <c r="AB9">
        <f>AA2+AB8</f>
        <v>1.6016996562887602</v>
      </c>
      <c r="AC9" s="2">
        <v>1985</v>
      </c>
      <c r="AD9" s="3">
        <v>40</v>
      </c>
      <c r="AE9" t="s">
        <v>26</v>
      </c>
      <c r="AF9">
        <f>AE2+AF8</f>
        <v>1.5911313229250128</v>
      </c>
      <c r="AG9" s="2">
        <v>1985</v>
      </c>
      <c r="AH9" s="3">
        <v>40</v>
      </c>
      <c r="AI9" t="s">
        <v>26</v>
      </c>
      <c r="AJ9">
        <f>AI2+AJ8</f>
        <v>1.588314444496852</v>
      </c>
      <c r="AK9" s="2">
        <v>1985</v>
      </c>
      <c r="AL9" s="3">
        <v>40</v>
      </c>
      <c r="AM9" t="s">
        <v>26</v>
      </c>
      <c r="AN9">
        <f>AM2+AN8</f>
        <v>1.5815298109695526</v>
      </c>
      <c r="AO9" s="2">
        <v>1984</v>
      </c>
      <c r="AP9" s="3">
        <v>20</v>
      </c>
      <c r="AQ9" t="s">
        <v>26</v>
      </c>
      <c r="AR9">
        <f>AQ2+AR8</f>
        <v>1.5775380806397501</v>
      </c>
      <c r="AS9" s="2">
        <v>1984</v>
      </c>
      <c r="AT9" s="3">
        <v>20</v>
      </c>
      <c r="AU9" t="s">
        <v>26</v>
      </c>
      <c r="AV9">
        <f>AU2+AV8</f>
        <v>1.5976825200373201</v>
      </c>
      <c r="AW9" s="2">
        <v>1984</v>
      </c>
      <c r="AX9" s="3">
        <v>20</v>
      </c>
      <c r="AY9" t="s">
        <v>26</v>
      </c>
      <c r="AZ9">
        <f>AY2+AZ8</f>
        <v>1.6140723373531074</v>
      </c>
      <c r="BA9" s="2">
        <v>1984</v>
      </c>
      <c r="BB9" s="3">
        <v>20</v>
      </c>
      <c r="BC9" t="s">
        <v>26</v>
      </c>
      <c r="BD9">
        <f>BC2+BD8</f>
        <v>1.6192143979981339</v>
      </c>
      <c r="BE9" s="2">
        <v>1984</v>
      </c>
      <c r="BF9" s="3">
        <v>20</v>
      </c>
    </row>
    <row r="10" spans="1:60" x14ac:dyDescent="0.25">
      <c r="B10">
        <v>0.36732458729458095</v>
      </c>
      <c r="C10" s="30">
        <v>0.7974952783575241</v>
      </c>
      <c r="D10">
        <v>39.381564631639058</v>
      </c>
      <c r="E10" s="2">
        <v>1985</v>
      </c>
      <c r="F10" s="3">
        <v>40</v>
      </c>
      <c r="G10" t="s">
        <v>27</v>
      </c>
      <c r="H10">
        <f>G2-H8</f>
        <v>1.3095354756985143</v>
      </c>
      <c r="I10" s="2">
        <v>1997</v>
      </c>
      <c r="J10" s="3">
        <v>100</v>
      </c>
      <c r="K10" t="s">
        <v>27</v>
      </c>
      <c r="L10">
        <f>K2-L8</f>
        <v>1.2669667249403607</v>
      </c>
      <c r="M10" s="2">
        <v>1997</v>
      </c>
      <c r="N10" s="3">
        <v>100</v>
      </c>
      <c r="O10" t="s">
        <v>27</v>
      </c>
      <c r="P10">
        <f>O2-P8</f>
        <v>1.2724423450003732</v>
      </c>
      <c r="Q10" s="2">
        <v>1997</v>
      </c>
      <c r="R10" s="3">
        <v>100</v>
      </c>
      <c r="S10" t="s">
        <v>27</v>
      </c>
      <c r="T10">
        <f>S2-T8</f>
        <v>1.2829520211649479</v>
      </c>
      <c r="U10" s="2">
        <v>1997</v>
      </c>
      <c r="V10" s="3">
        <v>100</v>
      </c>
      <c r="W10" t="s">
        <v>27</v>
      </c>
      <c r="X10">
        <f>W2-X8</f>
        <v>1.3024660386310072</v>
      </c>
      <c r="Y10" s="2">
        <v>1997</v>
      </c>
      <c r="Z10" s="3">
        <v>100</v>
      </c>
      <c r="AA10" t="s">
        <v>27</v>
      </c>
      <c r="AB10">
        <f>AA2-AB8</f>
        <v>1.3241758104479922</v>
      </c>
      <c r="AC10" s="2">
        <v>1997</v>
      </c>
      <c r="AD10" s="3">
        <v>100</v>
      </c>
      <c r="AE10" t="s">
        <v>27</v>
      </c>
      <c r="AF10">
        <f>AE2-AF8</f>
        <v>1.3148503129219837</v>
      </c>
      <c r="AG10" s="2">
        <v>1997</v>
      </c>
      <c r="AH10" s="3">
        <v>100</v>
      </c>
      <c r="AI10" t="s">
        <v>27</v>
      </c>
      <c r="AJ10">
        <f>AI2-AJ8</f>
        <v>1.3160615049681954</v>
      </c>
      <c r="AK10" s="2">
        <v>1997</v>
      </c>
      <c r="AL10" s="3">
        <v>100</v>
      </c>
      <c r="AM10" t="s">
        <v>27</v>
      </c>
      <c r="AN10">
        <f>AM2-AN8</f>
        <v>1.3102841469445932</v>
      </c>
      <c r="AO10" s="2">
        <v>1997</v>
      </c>
      <c r="AP10" s="3">
        <v>100</v>
      </c>
      <c r="AQ10" t="s">
        <v>27</v>
      </c>
      <c r="AR10">
        <f>AQ2-AR8</f>
        <v>1.3101949269301465</v>
      </c>
      <c r="AS10" s="2">
        <v>1985</v>
      </c>
      <c r="AT10" s="3">
        <v>40</v>
      </c>
      <c r="AU10" t="s">
        <v>27</v>
      </c>
      <c r="AV10">
        <f>AU2-AV8</f>
        <v>1.3015855742003577</v>
      </c>
      <c r="AW10" s="2">
        <v>1985</v>
      </c>
      <c r="AX10" s="3">
        <v>40</v>
      </c>
      <c r="AY10" t="s">
        <v>27</v>
      </c>
      <c r="AZ10">
        <f>AY2-AZ8</f>
        <v>1.3062930629134724</v>
      </c>
      <c r="BA10" s="2">
        <v>1985</v>
      </c>
      <c r="BB10" s="3">
        <v>40</v>
      </c>
      <c r="BC10" t="s">
        <v>27</v>
      </c>
      <c r="BD10">
        <f>BC2-BD8</f>
        <v>1.303615025838059</v>
      </c>
      <c r="BE10" s="2">
        <v>1985</v>
      </c>
      <c r="BF10" s="3">
        <v>40</v>
      </c>
    </row>
    <row r="11" spans="1:60" x14ac:dyDescent="0.25">
      <c r="B11">
        <v>0.37131114328161136</v>
      </c>
      <c r="C11" s="30">
        <v>0.76638208975928646</v>
      </c>
      <c r="D11">
        <v>32.804937299953899</v>
      </c>
      <c r="E11" s="2">
        <v>1997</v>
      </c>
      <c r="F11" s="3">
        <v>100</v>
      </c>
      <c r="G11" t="s">
        <v>28</v>
      </c>
      <c r="H11" s="31">
        <f>LN(G2)</f>
        <v>0.36720115946481369</v>
      </c>
      <c r="I11" s="2">
        <v>2002</v>
      </c>
      <c r="J11" s="3">
        <v>400</v>
      </c>
      <c r="K11" t="s">
        <v>28</v>
      </c>
      <c r="L11" s="31">
        <f>LN(K2)</f>
        <v>0.31991790725455216</v>
      </c>
      <c r="M11" s="2">
        <v>2002</v>
      </c>
      <c r="N11" s="3">
        <v>400</v>
      </c>
      <c r="O11" t="s">
        <v>28</v>
      </c>
      <c r="P11" s="31">
        <f>LN(O2)</f>
        <v>0.34635214222100175</v>
      </c>
      <c r="Q11" s="2">
        <v>2002</v>
      </c>
      <c r="R11" s="3">
        <v>400</v>
      </c>
      <c r="S11" t="s">
        <v>28</v>
      </c>
      <c r="T11" s="31">
        <f>LN(S2)</f>
        <v>0.35722124968107261</v>
      </c>
      <c r="U11" s="2">
        <v>2002</v>
      </c>
      <c r="V11" s="3">
        <v>400</v>
      </c>
      <c r="W11" t="s">
        <v>28</v>
      </c>
      <c r="X11" s="31">
        <f>LN(W2)</f>
        <v>0.37069214581644694</v>
      </c>
      <c r="Y11" s="2">
        <v>2002</v>
      </c>
      <c r="Z11" s="3">
        <v>400</v>
      </c>
      <c r="AA11" t="s">
        <v>28</v>
      </c>
      <c r="AB11" s="31">
        <f>LN(AA2)</f>
        <v>0.38044656020837408</v>
      </c>
      <c r="AC11" s="2">
        <v>2002</v>
      </c>
      <c r="AD11" s="3">
        <v>400</v>
      </c>
      <c r="AE11" t="s">
        <v>28</v>
      </c>
      <c r="AF11" s="31">
        <f>LN(AE2)</f>
        <v>0.37362406517622954</v>
      </c>
      <c r="AG11" s="2">
        <v>2002</v>
      </c>
      <c r="AH11" s="3">
        <v>400</v>
      </c>
      <c r="AI11" t="s">
        <v>28</v>
      </c>
      <c r="AJ11" s="31">
        <f>LN(AI2)</f>
        <v>0.37307136720566642</v>
      </c>
      <c r="AK11" s="2">
        <v>2002</v>
      </c>
      <c r="AL11" s="3">
        <v>400</v>
      </c>
      <c r="AM11" t="s">
        <v>28</v>
      </c>
      <c r="AN11" s="31">
        <f>LN(AM2)</f>
        <v>0.36873679176211038</v>
      </c>
      <c r="AO11" s="2">
        <v>2002</v>
      </c>
      <c r="AP11" s="3">
        <v>400</v>
      </c>
      <c r="AQ11" t="s">
        <v>28</v>
      </c>
      <c r="AR11" s="31">
        <f>LN(AQ2)</f>
        <v>0.36732458729458095</v>
      </c>
      <c r="AS11" s="2">
        <v>2002</v>
      </c>
      <c r="AT11" s="3">
        <v>400</v>
      </c>
      <c r="AU11" t="s">
        <v>28</v>
      </c>
      <c r="AV11" s="31">
        <f>LN(AU2)</f>
        <v>0.37131114328161136</v>
      </c>
      <c r="AW11" s="2">
        <v>1997</v>
      </c>
      <c r="AX11" s="3">
        <v>100</v>
      </c>
      <c r="AY11" t="s">
        <v>28</v>
      </c>
      <c r="AZ11" s="31">
        <f>LN(AY2)</f>
        <v>0.37856156496884991</v>
      </c>
      <c r="BA11" s="2">
        <v>1997</v>
      </c>
      <c r="BB11" s="3">
        <v>100</v>
      </c>
      <c r="BC11" t="s">
        <v>28</v>
      </c>
      <c r="BD11" s="31">
        <f>LN(BC2)</f>
        <v>0.37940494732724844</v>
      </c>
      <c r="BE11" s="2">
        <v>1997</v>
      </c>
      <c r="BF11" s="3">
        <v>100</v>
      </c>
    </row>
    <row r="12" spans="1:60" x14ac:dyDescent="0.25">
      <c r="B12">
        <v>0.37856156496884991</v>
      </c>
      <c r="C12" s="30">
        <v>0.75937914300711806</v>
      </c>
      <c r="D12">
        <v>31.559157111205117</v>
      </c>
      <c r="E12" s="2">
        <v>2002</v>
      </c>
      <c r="F12" s="3">
        <v>400</v>
      </c>
      <c r="G12" t="s">
        <v>29</v>
      </c>
      <c r="H12" s="31">
        <f>LN(H9)</f>
        <v>0.45605753753820161</v>
      </c>
      <c r="I12" s="2">
        <v>2004</v>
      </c>
      <c r="J12" s="3">
        <v>909.09090909090901</v>
      </c>
      <c r="K12" t="s">
        <v>29</v>
      </c>
      <c r="L12" s="31">
        <f>LN(L9)</f>
        <v>0.39680283781550213</v>
      </c>
      <c r="M12" s="2">
        <v>2004</v>
      </c>
      <c r="N12" s="3">
        <v>909.09090909090901</v>
      </c>
      <c r="O12" t="s">
        <v>29</v>
      </c>
      <c r="P12" s="31">
        <f>LN(P9)</f>
        <v>0.44170606529483208</v>
      </c>
      <c r="Q12" s="2">
        <v>2004</v>
      </c>
      <c r="R12" s="3">
        <v>909.09090909090901</v>
      </c>
      <c r="S12" t="s">
        <v>29</v>
      </c>
      <c r="T12" s="31">
        <f>LN(T9)</f>
        <v>0.45473270493115076</v>
      </c>
      <c r="U12" s="2">
        <v>2004</v>
      </c>
      <c r="V12" s="3">
        <v>909.09090909090901</v>
      </c>
      <c r="W12" t="s">
        <v>29</v>
      </c>
      <c r="X12" s="31">
        <f>LN(X9)</f>
        <v>0.46687873392312829</v>
      </c>
      <c r="Y12" s="2">
        <v>2004</v>
      </c>
      <c r="Z12" s="3">
        <v>909.09090909090901</v>
      </c>
      <c r="AA12" t="s">
        <v>29</v>
      </c>
      <c r="AB12" s="31">
        <f>LN(AB9)</f>
        <v>0.47106535060056876</v>
      </c>
      <c r="AC12" s="2">
        <v>2004</v>
      </c>
      <c r="AD12" s="3">
        <v>909.09090909090901</v>
      </c>
      <c r="AE12" t="s">
        <v>29</v>
      </c>
      <c r="AF12" s="31">
        <f>LN(AF9)</f>
        <v>0.46444528707126281</v>
      </c>
      <c r="AG12" s="2">
        <v>2004</v>
      </c>
      <c r="AH12" s="3">
        <v>909.09090909090901</v>
      </c>
      <c r="AI12" t="s">
        <v>29</v>
      </c>
      <c r="AJ12" s="31">
        <f>LN(AJ9)</f>
        <v>0.46267335613031335</v>
      </c>
      <c r="AK12" s="2">
        <v>2004</v>
      </c>
      <c r="AL12" s="3">
        <v>909.09090909090901</v>
      </c>
      <c r="AM12" t="s">
        <v>29</v>
      </c>
      <c r="AN12" s="31">
        <f>LN(AN9)</f>
        <v>0.45839261339277332</v>
      </c>
      <c r="AO12" s="2">
        <v>2004</v>
      </c>
      <c r="AP12" s="3">
        <v>909.09090909090901</v>
      </c>
      <c r="AQ12" t="s">
        <v>29</v>
      </c>
      <c r="AR12" s="31">
        <f>LN(AR9)</f>
        <v>0.45586545500858883</v>
      </c>
      <c r="AS12" s="2">
        <v>2004</v>
      </c>
      <c r="AT12" s="3">
        <v>909.09090909090901</v>
      </c>
      <c r="AU12" t="s">
        <v>29</v>
      </c>
      <c r="AV12" s="31">
        <f>LN(AV9)</f>
        <v>0.46855415428760205</v>
      </c>
      <c r="AW12" s="2">
        <v>2004</v>
      </c>
      <c r="AX12" s="3">
        <v>909.09090909090901</v>
      </c>
      <c r="AY12" t="s">
        <v>29</v>
      </c>
      <c r="AZ12" s="31">
        <f>LN(AZ9)</f>
        <v>0.47876038752565259</v>
      </c>
      <c r="BA12" s="2">
        <v>2002</v>
      </c>
      <c r="BB12" s="3">
        <v>400</v>
      </c>
      <c r="BC12" t="s">
        <v>29</v>
      </c>
      <c r="BD12" s="31">
        <f>LN(BD9)</f>
        <v>0.48194109211577746</v>
      </c>
      <c r="BE12" s="2">
        <v>2002</v>
      </c>
      <c r="BF12" s="3">
        <v>400</v>
      </c>
    </row>
    <row r="13" spans="1:60" x14ac:dyDescent="0.25">
      <c r="B13">
        <v>0.37940494732724844</v>
      </c>
      <c r="C13" s="30">
        <v>0.75092430911568531</v>
      </c>
      <c r="D13">
        <v>30.148438269893557</v>
      </c>
      <c r="E13" s="2">
        <v>2004</v>
      </c>
      <c r="F13" s="3">
        <v>909.09090909090901</v>
      </c>
      <c r="G13" t="s">
        <v>30</v>
      </c>
      <c r="H13" s="31">
        <f>LN(H10)</f>
        <v>0.2696724756246493</v>
      </c>
      <c r="I13" s="2">
        <v>2006</v>
      </c>
      <c r="J13" s="3">
        <v>1082.2510822510822</v>
      </c>
      <c r="K13" t="s">
        <v>30</v>
      </c>
      <c r="L13" s="31">
        <f>LN(L10)</f>
        <v>0.23662563812148321</v>
      </c>
      <c r="M13" s="2">
        <v>2006</v>
      </c>
      <c r="N13" s="3">
        <v>1082.2510822510822</v>
      </c>
      <c r="O13" t="s">
        <v>30</v>
      </c>
      <c r="P13" s="31">
        <f>LN(P10)</f>
        <v>0.2409381599684382</v>
      </c>
      <c r="Q13" s="2">
        <v>2006</v>
      </c>
      <c r="R13" s="3">
        <v>1082.2510822510822</v>
      </c>
      <c r="S13" t="s">
        <v>30</v>
      </c>
      <c r="T13" s="31">
        <f>LN(T10)</f>
        <v>0.24916368911582332</v>
      </c>
      <c r="U13" s="2">
        <v>2006</v>
      </c>
      <c r="V13" s="3">
        <v>1082.2510822510822</v>
      </c>
      <c r="W13" t="s">
        <v>30</v>
      </c>
      <c r="X13" s="31">
        <f>LN(X10)</f>
        <v>0.26425942031774219</v>
      </c>
      <c r="Y13" s="2">
        <v>2006</v>
      </c>
      <c r="Z13" s="3">
        <v>1082.2510822510822</v>
      </c>
      <c r="AA13" t="s">
        <v>30</v>
      </c>
      <c r="AB13" s="31">
        <f>LN(AB10)</f>
        <v>0.2807902360467831</v>
      </c>
      <c r="AC13" s="2">
        <v>2006</v>
      </c>
      <c r="AD13" s="3">
        <v>1082.2510822510822</v>
      </c>
      <c r="AE13" t="s">
        <v>30</v>
      </c>
      <c r="AF13" s="31">
        <f>LN(AF10)</f>
        <v>0.27372282867296843</v>
      </c>
      <c r="AG13" s="2">
        <v>2006</v>
      </c>
      <c r="AH13" s="3">
        <v>1082.2510822510822</v>
      </c>
      <c r="AI13" t="s">
        <v>30</v>
      </c>
      <c r="AJ13" s="31">
        <f>LN(AJ10)</f>
        <v>0.27464356810903956</v>
      </c>
      <c r="AK13" s="2">
        <v>2006</v>
      </c>
      <c r="AL13" s="3">
        <v>1082.2510822510822</v>
      </c>
      <c r="AM13" t="s">
        <v>30</v>
      </c>
      <c r="AN13" s="31">
        <f>LN(AN10)</f>
        <v>0.27024401975691581</v>
      </c>
      <c r="AO13" s="2">
        <v>2006</v>
      </c>
      <c r="AP13" s="3">
        <v>1082.2510822510822</v>
      </c>
      <c r="AQ13" t="s">
        <v>30</v>
      </c>
      <c r="AR13" s="31">
        <f>LN(AR10)</f>
        <v>0.27017592532687773</v>
      </c>
      <c r="AS13" s="2">
        <v>2006</v>
      </c>
      <c r="AT13" s="3">
        <v>1082.2510822510822</v>
      </c>
      <c r="AU13" t="s">
        <v>30</v>
      </c>
      <c r="AV13" s="31">
        <f>LN(AV10)</f>
        <v>0.26358319373309019</v>
      </c>
      <c r="AW13" s="2">
        <v>2006</v>
      </c>
      <c r="AX13" s="3">
        <v>1082.2510822510822</v>
      </c>
      <c r="AY13" t="s">
        <v>30</v>
      </c>
      <c r="AZ13" s="31">
        <f>LN(AZ10)</f>
        <v>0.26719340301130118</v>
      </c>
      <c r="BA13" s="2">
        <v>2006</v>
      </c>
      <c r="BB13" s="3">
        <v>1082.2510822510822</v>
      </c>
      <c r="BC13" t="s">
        <v>30</v>
      </c>
      <c r="BD13" s="31">
        <f>LN(BD10)</f>
        <v>0.26514119433249878</v>
      </c>
      <c r="BE13" s="2">
        <v>2004</v>
      </c>
      <c r="BF13" s="3">
        <v>909.09090909090901</v>
      </c>
    </row>
    <row r="14" spans="1:60" x14ac:dyDescent="0.25">
      <c r="B14">
        <v>0.38997976621732133</v>
      </c>
      <c r="C14" s="30">
        <v>0.75573875249821876</v>
      </c>
      <c r="D14">
        <v>30.939772895932148</v>
      </c>
      <c r="E14" s="2">
        <v>2006</v>
      </c>
      <c r="F14" s="3">
        <v>1082.2510822510822</v>
      </c>
      <c r="G14" t="s">
        <v>31</v>
      </c>
      <c r="H14" s="31">
        <f>H12-H11</f>
        <v>8.885637807338792E-2</v>
      </c>
      <c r="K14" t="s">
        <v>31</v>
      </c>
      <c r="L14" s="31">
        <f>L12-L11</f>
        <v>7.6884930560949971E-2</v>
      </c>
      <c r="O14" t="s">
        <v>31</v>
      </c>
      <c r="P14" s="31">
        <f>P12-P11</f>
        <v>9.5353923073830338E-2</v>
      </c>
      <c r="S14" t="s">
        <v>31</v>
      </c>
      <c r="T14" s="31">
        <f>T12-T11</f>
        <v>9.751145525007815E-2</v>
      </c>
      <c r="W14" t="s">
        <v>31</v>
      </c>
      <c r="X14" s="31">
        <f>X12-X11</f>
        <v>9.6186588106681348E-2</v>
      </c>
      <c r="AA14" t="s">
        <v>31</v>
      </c>
      <c r="AB14" s="31">
        <f>AB12-AB11</f>
        <v>9.061879039219467E-2</v>
      </c>
      <c r="AE14" t="s">
        <v>31</v>
      </c>
      <c r="AF14" s="31">
        <f>AF12-AF11</f>
        <v>9.0821221895033277E-2</v>
      </c>
      <c r="AI14" t="s">
        <v>31</v>
      </c>
      <c r="AJ14" s="31">
        <f>AJ12-AJ11</f>
        <v>8.9601988924646936E-2</v>
      </c>
      <c r="AM14" t="s">
        <v>31</v>
      </c>
      <c r="AN14" s="31">
        <f>AN12-AN11</f>
        <v>8.9655821630662935E-2</v>
      </c>
      <c r="AQ14" t="s">
        <v>31</v>
      </c>
      <c r="AR14" s="31">
        <f>AR12-AR11</f>
        <v>8.8540867714007876E-2</v>
      </c>
      <c r="AU14" t="s">
        <v>31</v>
      </c>
      <c r="AV14" s="31">
        <f>AV12-AV11</f>
        <v>9.7243011005990698E-2</v>
      </c>
      <c r="AY14" t="s">
        <v>31</v>
      </c>
      <c r="AZ14" s="31">
        <f>AZ12-AZ11</f>
        <v>0.10019882255680268</v>
      </c>
      <c r="BC14" t="s">
        <v>31</v>
      </c>
      <c r="BD14" s="31">
        <f>BD12-BD11</f>
        <v>0.10253614478852902</v>
      </c>
    </row>
    <row r="15" spans="1:60" x14ac:dyDescent="0.25">
      <c r="A15" t="s">
        <v>43</v>
      </c>
      <c r="B15" s="27">
        <f>AVERAGE(B2:B14)</f>
        <v>0.36743417218577429</v>
      </c>
      <c r="C15" s="27">
        <f>AVERAGE(C2:C14)</f>
        <v>0.77760560477516216</v>
      </c>
      <c r="D15" s="27">
        <f>AVERAGE(D2:D14)</f>
        <v>35.368745783003597</v>
      </c>
      <c r="E15" s="27">
        <f>AVERAGE(E2:E14)</f>
        <v>1985.0769230769231</v>
      </c>
      <c r="F15" s="27">
        <f>AVERAGE(F2:F14)</f>
        <v>197.11154206904206</v>
      </c>
      <c r="G15" t="s">
        <v>32</v>
      </c>
      <c r="H15" s="31">
        <f>H11-H13</f>
        <v>9.7528683840164387E-2</v>
      </c>
      <c r="K15" t="s">
        <v>32</v>
      </c>
      <c r="L15" s="31">
        <f>L11-L13</f>
        <v>8.3292269133068947E-2</v>
      </c>
      <c r="O15" t="s">
        <v>32</v>
      </c>
      <c r="P15" s="31">
        <f>P11-P13</f>
        <v>0.10541398225256354</v>
      </c>
      <c r="S15" t="s">
        <v>32</v>
      </c>
      <c r="T15" s="31">
        <f>T11-T13</f>
        <v>0.10805756056524929</v>
      </c>
      <c r="W15" t="s">
        <v>32</v>
      </c>
      <c r="X15" s="31">
        <f>X11-X13</f>
        <v>0.10643272549870475</v>
      </c>
      <c r="AA15" t="s">
        <v>32</v>
      </c>
      <c r="AB15" s="31">
        <f>AB11-AB13</f>
        <v>9.9656324161590981E-2</v>
      </c>
      <c r="AE15" t="s">
        <v>32</v>
      </c>
      <c r="AF15" s="31">
        <f>AF11-AF13</f>
        <v>9.9901236503261104E-2</v>
      </c>
      <c r="AI15" t="s">
        <v>32</v>
      </c>
      <c r="AJ15" s="31">
        <f>AJ11-AJ13</f>
        <v>9.8427799096626856E-2</v>
      </c>
      <c r="AM15" t="s">
        <v>32</v>
      </c>
      <c r="AN15" s="31">
        <f>AN11-AN13</f>
        <v>9.8492772005194573E-2</v>
      </c>
      <c r="AQ15" t="s">
        <v>32</v>
      </c>
      <c r="AR15" s="31">
        <f>AR11-AR13</f>
        <v>9.714866196770322E-2</v>
      </c>
      <c r="AU15" t="s">
        <v>32</v>
      </c>
      <c r="AV15" s="31">
        <f>AV11-AV13</f>
        <v>0.10772794954852116</v>
      </c>
      <c r="AY15" t="s">
        <v>32</v>
      </c>
      <c r="AZ15" s="31">
        <f>AZ11-AZ13</f>
        <v>0.11136816195754873</v>
      </c>
      <c r="BC15" t="s">
        <v>32</v>
      </c>
      <c r="BD15" s="31">
        <f>BD11-BD13</f>
        <v>0.11426375299474967</v>
      </c>
    </row>
    <row r="16" spans="1:60" x14ac:dyDescent="0.25">
      <c r="A16" t="s">
        <v>44</v>
      </c>
      <c r="B16" s="27">
        <f>STDEV(B2:B14)</f>
        <v>1.7908895492301298E-2</v>
      </c>
      <c r="C16" s="27">
        <f>STDEV(C2:C14)</f>
        <v>2.1537847696847492E-2</v>
      </c>
      <c r="D16" s="27">
        <f>STDEV(D2:D14)</f>
        <v>4.5265247104137218</v>
      </c>
      <c r="E16" s="27">
        <f>STDEV(E2:E14)</f>
        <v>12.802744096882371</v>
      </c>
      <c r="F16" s="27">
        <f>STDEV(F2:F14)</f>
        <v>372.45601210168547</v>
      </c>
      <c r="G16" t="s">
        <v>33</v>
      </c>
      <c r="H16" s="32">
        <f>AVERAGE(H14:H15)</f>
        <v>9.3192530956776154E-2</v>
      </c>
      <c r="K16" t="s">
        <v>33</v>
      </c>
      <c r="L16" s="32">
        <f>AVERAGE(L14:L15)</f>
        <v>8.0088599847009459E-2</v>
      </c>
      <c r="O16" t="s">
        <v>33</v>
      </c>
      <c r="P16" s="32">
        <f>AVERAGE(P14:P15)</f>
        <v>0.10038395266319694</v>
      </c>
      <c r="S16" t="s">
        <v>33</v>
      </c>
      <c r="T16" s="32">
        <f>AVERAGE(T14:T15)</f>
        <v>0.10278450790766372</v>
      </c>
      <c r="W16" t="s">
        <v>33</v>
      </c>
      <c r="X16" s="32">
        <f>AVERAGE(X14:X15)</f>
        <v>0.10130965680269305</v>
      </c>
      <c r="AA16" t="s">
        <v>33</v>
      </c>
      <c r="AB16" s="32">
        <f>AVERAGE(AB14:AB15)</f>
        <v>9.5137557276892826E-2</v>
      </c>
      <c r="AE16" t="s">
        <v>33</v>
      </c>
      <c r="AF16" s="32">
        <f>AVERAGE(AF14:AF15)</f>
        <v>9.5361229199147191E-2</v>
      </c>
      <c r="AI16" t="s">
        <v>33</v>
      </c>
      <c r="AJ16" s="32">
        <f>AVERAGE(AJ14:AJ15)</f>
        <v>9.4014894010636896E-2</v>
      </c>
      <c r="AM16" t="s">
        <v>33</v>
      </c>
      <c r="AN16" s="32">
        <f>AVERAGE(AN14:AN15)</f>
        <v>9.4074296817928754E-2</v>
      </c>
      <c r="AQ16" t="s">
        <v>33</v>
      </c>
      <c r="AR16" s="32">
        <f>AVERAGE(AR14:AR15)</f>
        <v>9.2844764840855548E-2</v>
      </c>
      <c r="AU16" t="s">
        <v>33</v>
      </c>
      <c r="AV16" s="32">
        <f>AVERAGE(AV14:AV15)</f>
        <v>0.10248548027725593</v>
      </c>
      <c r="AY16" t="s">
        <v>33</v>
      </c>
      <c r="AZ16" s="32">
        <f>AVERAGE(AZ14:AZ15)</f>
        <v>0.1057834922571757</v>
      </c>
      <c r="BC16" t="s">
        <v>33</v>
      </c>
      <c r="BD16" s="32">
        <f>AVERAGE(BD14:BD15)</f>
        <v>0.10839994889163934</v>
      </c>
    </row>
    <row r="17" spans="1:56" x14ac:dyDescent="0.25">
      <c r="A17" t="s">
        <v>45</v>
      </c>
      <c r="B17" s="27">
        <f>MIN(B2:B14)</f>
        <v>0.31991790725455216</v>
      </c>
      <c r="C17" s="27">
        <f>MIN(C2:C14)</f>
        <v>0.75092430911568531</v>
      </c>
      <c r="D17" s="27">
        <f>MIN(D2:D14)</f>
        <v>30.148438269893557</v>
      </c>
      <c r="E17" s="27">
        <f>MIN(E2:E14)</f>
        <v>1971</v>
      </c>
      <c r="F17" s="27">
        <f>MIN(F2:F14)</f>
        <v>5.5555555555555558E-5</v>
      </c>
      <c r="G17" t="s">
        <v>34</v>
      </c>
      <c r="H17">
        <f>TINV(0.3173,H5)</f>
        <v>1.0475913649820714</v>
      </c>
      <c r="K17" t="s">
        <v>34</v>
      </c>
      <c r="L17">
        <f>TINV(0.3173,L5)</f>
        <v>1.052586480618851</v>
      </c>
      <c r="O17" t="s">
        <v>34</v>
      </c>
      <c r="P17">
        <f>TINV(0.3173,P5)</f>
        <v>1.052586480618851</v>
      </c>
      <c r="S17" t="s">
        <v>34</v>
      </c>
      <c r="T17">
        <f>TINV(0.3173,T5)</f>
        <v>1.052586480618851</v>
      </c>
      <c r="W17" t="s">
        <v>34</v>
      </c>
      <c r="X17">
        <f>TINV(0.3173,X5)</f>
        <v>1.052586480618851</v>
      </c>
      <c r="AA17" t="s">
        <v>34</v>
      </c>
      <c r="AB17">
        <f>TINV(0.3173,AB5)</f>
        <v>1.052586480618851</v>
      </c>
      <c r="AE17" t="s">
        <v>34</v>
      </c>
      <c r="AF17">
        <f>TINV(0.3173,AF5)</f>
        <v>1.052586480618851</v>
      </c>
      <c r="AI17" t="s">
        <v>34</v>
      </c>
      <c r="AJ17">
        <f>TINV(0.3173,AJ5)</f>
        <v>1.052586480618851</v>
      </c>
      <c r="AM17" t="s">
        <v>34</v>
      </c>
      <c r="AN17">
        <f>TINV(0.3173,AN5)</f>
        <v>1.052586480618851</v>
      </c>
      <c r="AQ17" t="s">
        <v>34</v>
      </c>
      <c r="AR17">
        <f>TINV(0.3173,AR5)</f>
        <v>1.052586480618851</v>
      </c>
      <c r="AU17" t="s">
        <v>34</v>
      </c>
      <c r="AV17">
        <f>TINV(0.3173,AV5)</f>
        <v>1.052586480618851</v>
      </c>
      <c r="AY17" t="s">
        <v>34</v>
      </c>
      <c r="AZ17">
        <f>TINV(0.3173,AZ5)</f>
        <v>1.052586480618851</v>
      </c>
      <c r="BC17" t="s">
        <v>34</v>
      </c>
      <c r="BD17">
        <f>TINV(0.3173,BD5)</f>
        <v>1.052586480618851</v>
      </c>
    </row>
    <row r="18" spans="1:56" x14ac:dyDescent="0.25">
      <c r="A18" t="s">
        <v>46</v>
      </c>
      <c r="B18" s="27">
        <f>MAX(B2:B14)</f>
        <v>0.38997976621732133</v>
      </c>
      <c r="C18" s="27">
        <f>MAX(C2:C14)</f>
        <v>0.81506876033066844</v>
      </c>
      <c r="D18" s="27">
        <f>MAX(D2:D14)</f>
        <v>44.074152197760718</v>
      </c>
      <c r="E18" s="27">
        <f>MAX(E2:E14)</f>
        <v>2006</v>
      </c>
      <c r="F18" s="27">
        <f>MAX(F2:F14)</f>
        <v>1082.2510822510822</v>
      </c>
      <c r="G18" t="s">
        <v>35</v>
      </c>
      <c r="H18">
        <f>H17*G3</f>
        <v>6.2326249825313311E-2</v>
      </c>
      <c r="K18" t="s">
        <v>35</v>
      </c>
      <c r="L18">
        <f>L17*K3</f>
        <v>5.0722932545465303E-2</v>
      </c>
      <c r="O18" t="s">
        <v>35</v>
      </c>
      <c r="P18">
        <f>P17*O3</f>
        <v>6.5200358388658675E-2</v>
      </c>
      <c r="S18" t="s">
        <v>35</v>
      </c>
      <c r="T18">
        <f>T17*S3</f>
        <v>6.7478198485366431E-2</v>
      </c>
      <c r="W18" t="s">
        <v>35</v>
      </c>
      <c r="X18">
        <f>X17*W3</f>
        <v>6.7418698293877671E-2</v>
      </c>
      <c r="AA18" t="s">
        <v>35</v>
      </c>
      <c r="AB18">
        <f>AB17*AA3</f>
        <v>6.3957656461416212E-2</v>
      </c>
      <c r="AE18" t="s">
        <v>35</v>
      </c>
      <c r="AF18">
        <f>AF17*AE3</f>
        <v>6.3671234704369584E-2</v>
      </c>
      <c r="AI18" t="s">
        <v>35</v>
      </c>
      <c r="AJ18">
        <f>AJ17*AI3</f>
        <v>6.2742932681090144E-2</v>
      </c>
      <c r="AM18" t="s">
        <v>35</v>
      </c>
      <c r="AN18">
        <f>AN17*AM3</f>
        <v>6.2510797743523569E-2</v>
      </c>
      <c r="AQ18" t="s">
        <v>35</v>
      </c>
      <c r="AR18">
        <f>AR17*AQ3</f>
        <v>6.1611432093229668E-2</v>
      </c>
      <c r="AU18" t="s">
        <v>35</v>
      </c>
      <c r="AV18">
        <f>AV17*AU3</f>
        <v>6.8237980357121017E-2</v>
      </c>
      <c r="AY18" t="s">
        <v>35</v>
      </c>
      <c r="AZ18">
        <f>AZ17*AY3</f>
        <v>7.0930269220355488E-2</v>
      </c>
      <c r="BC18" t="s">
        <v>35</v>
      </c>
      <c r="BD18">
        <f>BD17*BC3</f>
        <v>7.2732475160473389E-2</v>
      </c>
    </row>
    <row r="19" spans="1:56" x14ac:dyDescent="0.25">
      <c r="A19" t="s">
        <v>47</v>
      </c>
      <c r="B19" s="27">
        <f>ABS(B18-B17)</f>
        <v>7.0061858962769175E-2</v>
      </c>
      <c r="C19" s="27">
        <f>ABS(C18-C17)</f>
        <v>6.4144451214983134E-2</v>
      </c>
      <c r="D19" s="27">
        <f>ABS(D18-D17)</f>
        <v>13.925713927867161</v>
      </c>
      <c r="E19" s="27">
        <f>ABS(E18-E17)</f>
        <v>35</v>
      </c>
      <c r="F19" s="27">
        <f>ABS(F18-F17)</f>
        <v>1082.2510266955267</v>
      </c>
      <c r="G19" t="s">
        <v>36</v>
      </c>
      <c r="H19">
        <f>G2+H18</f>
        <v>1.5060145512990142</v>
      </c>
      <c r="K19" t="s">
        <v>36</v>
      </c>
      <c r="L19">
        <f>K2+L18</f>
        <v>1.4277376493226712</v>
      </c>
      <c r="O19" t="s">
        <v>36</v>
      </c>
      <c r="P19">
        <f>O2+P18</f>
        <v>1.4791007805868175</v>
      </c>
      <c r="S19" t="s">
        <v>36</v>
      </c>
      <c r="T19">
        <f>S2+T18</f>
        <v>1.4968302770489381</v>
      </c>
      <c r="W19" t="s">
        <v>36</v>
      </c>
      <c r="X19">
        <f>W2+X18</f>
        <v>1.5161557032741813</v>
      </c>
      <c r="AA19" t="s">
        <v>36</v>
      </c>
      <c r="AB19">
        <f>AA2+AB18</f>
        <v>1.5268953898297923</v>
      </c>
      <c r="AE19" t="s">
        <v>36</v>
      </c>
      <c r="AF19">
        <f>AE2+AF18</f>
        <v>1.5166620526278678</v>
      </c>
      <c r="AI19" t="s">
        <v>36</v>
      </c>
      <c r="AJ19">
        <f>AI2+AJ18</f>
        <v>1.5149309074136139</v>
      </c>
      <c r="AM19" t="s">
        <v>36</v>
      </c>
      <c r="AN19">
        <f>AM2+AN18</f>
        <v>1.5084177767005964</v>
      </c>
      <c r="AQ19" t="s">
        <v>36</v>
      </c>
      <c r="AR19">
        <f>AQ2+AR18</f>
        <v>1.505477935878178</v>
      </c>
      <c r="AU19" t="s">
        <v>36</v>
      </c>
      <c r="AV19">
        <f>AU2+AV18</f>
        <v>1.5178720274759598</v>
      </c>
      <c r="AY19" t="s">
        <v>36</v>
      </c>
      <c r="AZ19">
        <f>AY2+AZ18</f>
        <v>1.5311129693536454</v>
      </c>
      <c r="BC19" t="s">
        <v>36</v>
      </c>
      <c r="BD19">
        <f>BC2+BD18</f>
        <v>1.5341471870785699</v>
      </c>
    </row>
    <row r="20" spans="1:56" x14ac:dyDescent="0.25">
      <c r="A20" t="s">
        <v>48</v>
      </c>
      <c r="B20" s="27">
        <f>COUNT(B2:B14)</f>
        <v>13</v>
      </c>
      <c r="G20" t="s">
        <v>37</v>
      </c>
      <c r="H20">
        <f>G2-H18</f>
        <v>1.3813620516483878</v>
      </c>
      <c r="K20" t="s">
        <v>37</v>
      </c>
      <c r="L20">
        <f>K2-L18</f>
        <v>1.3262917842317408</v>
      </c>
      <c r="O20" t="s">
        <v>37</v>
      </c>
      <c r="P20">
        <f>O2-P18</f>
        <v>1.3487000638095001</v>
      </c>
      <c r="S20" t="s">
        <v>37</v>
      </c>
      <c r="T20">
        <f>S2-T18</f>
        <v>1.3618738800782051</v>
      </c>
      <c r="W20" t="s">
        <v>37</v>
      </c>
      <c r="X20">
        <f>W2-X18</f>
        <v>1.3813183066864261</v>
      </c>
      <c r="AA20" t="s">
        <v>37</v>
      </c>
      <c r="AB20">
        <f>AA2-AB18</f>
        <v>1.39898007690696</v>
      </c>
      <c r="AE20" t="s">
        <v>37</v>
      </c>
      <c r="AF20">
        <f>AE2-AF18</f>
        <v>1.3893195832191287</v>
      </c>
      <c r="AI20" t="s">
        <v>37</v>
      </c>
      <c r="AJ20">
        <f>AI2-AJ18</f>
        <v>1.3894450420514335</v>
      </c>
      <c r="AM20" t="s">
        <v>37</v>
      </c>
      <c r="AN20">
        <f>AM2-AN18</f>
        <v>1.3833961812135493</v>
      </c>
      <c r="AQ20" t="s">
        <v>37</v>
      </c>
      <c r="AR20">
        <f>AQ2-AR18</f>
        <v>1.3822550716917186</v>
      </c>
      <c r="AU20" t="s">
        <v>37</v>
      </c>
      <c r="AV20">
        <f>AU2-AV18</f>
        <v>1.381396066761718</v>
      </c>
      <c r="AY20" t="s">
        <v>37</v>
      </c>
      <c r="AZ20">
        <f>AY2-AZ18</f>
        <v>1.3892524309129344</v>
      </c>
      <c r="BC20" t="s">
        <v>37</v>
      </c>
      <c r="BD20">
        <f>BC2-BD18</f>
        <v>1.388682236757623</v>
      </c>
    </row>
    <row r="21" spans="1:56" x14ac:dyDescent="0.25">
      <c r="G21" t="s">
        <v>28</v>
      </c>
      <c r="H21" s="31">
        <f>LN(G2)</f>
        <v>0.36720115946481369</v>
      </c>
      <c r="K21" t="s">
        <v>28</v>
      </c>
      <c r="L21" s="31">
        <f>LN(K2)</f>
        <v>0.31991790725455216</v>
      </c>
      <c r="O21" t="s">
        <v>28</v>
      </c>
      <c r="P21" s="31">
        <f>LN(O2)</f>
        <v>0.34635214222100175</v>
      </c>
      <c r="S21" t="s">
        <v>28</v>
      </c>
      <c r="T21" s="31">
        <f>LN(S2)</f>
        <v>0.35722124968107261</v>
      </c>
      <c r="W21" t="s">
        <v>28</v>
      </c>
      <c r="X21" s="31">
        <f>LN(W2)</f>
        <v>0.37069214581644694</v>
      </c>
      <c r="AA21" t="s">
        <v>28</v>
      </c>
      <c r="AB21" s="31">
        <f>LN(AA2)</f>
        <v>0.38044656020837408</v>
      </c>
      <c r="AE21" t="s">
        <v>28</v>
      </c>
      <c r="AF21" s="31">
        <f>LN(AE2)</f>
        <v>0.37362406517622954</v>
      </c>
      <c r="AI21" t="s">
        <v>28</v>
      </c>
      <c r="AJ21" s="31">
        <f>LN(AI2)</f>
        <v>0.37307136720566642</v>
      </c>
      <c r="AM21" t="s">
        <v>28</v>
      </c>
      <c r="AN21" s="31">
        <f>LN(AM2)</f>
        <v>0.36873679176211038</v>
      </c>
      <c r="AQ21" t="s">
        <v>28</v>
      </c>
      <c r="AR21" s="31">
        <f>LN(AQ2)</f>
        <v>0.36732458729458095</v>
      </c>
      <c r="AU21" t="s">
        <v>28</v>
      </c>
      <c r="AV21" s="31">
        <f>LN(AU2)</f>
        <v>0.37131114328161136</v>
      </c>
      <c r="AY21" t="s">
        <v>28</v>
      </c>
      <c r="AZ21" s="31">
        <f>LN(AY2)</f>
        <v>0.37856156496884991</v>
      </c>
      <c r="BC21" t="s">
        <v>28</v>
      </c>
      <c r="BD21" s="31">
        <f>LN(BC2)</f>
        <v>0.37940494732724844</v>
      </c>
    </row>
    <row r="22" spans="1:56" x14ac:dyDescent="0.25">
      <c r="G22" t="s">
        <v>38</v>
      </c>
      <c r="H22" s="31">
        <f>LN(H19)</f>
        <v>0.40946679154816379</v>
      </c>
      <c r="K22" t="s">
        <v>38</v>
      </c>
      <c r="L22" s="31">
        <f>LN(L19)</f>
        <v>0.3560911280772821</v>
      </c>
      <c r="O22" t="s">
        <v>38</v>
      </c>
      <c r="P22" s="31">
        <f>LN(P19)</f>
        <v>0.39143432243949899</v>
      </c>
      <c r="S22" t="s">
        <v>38</v>
      </c>
      <c r="T22" s="31">
        <f>LN(T19)</f>
        <v>0.40334972362520566</v>
      </c>
      <c r="W22" t="s">
        <v>38</v>
      </c>
      <c r="X22" s="31">
        <f>LN(X19)</f>
        <v>0.41617798859145183</v>
      </c>
      <c r="AA22" t="s">
        <v>38</v>
      </c>
      <c r="AB22" s="31">
        <f>LN(AB19)</f>
        <v>0.42323651690209124</v>
      </c>
      <c r="AE22" t="s">
        <v>38</v>
      </c>
      <c r="AF22" s="31">
        <f>LN(AF19)</f>
        <v>0.41651190206673794</v>
      </c>
      <c r="AI22" t="s">
        <v>38</v>
      </c>
      <c r="AJ22" s="31">
        <f>LN(AJ19)</f>
        <v>0.41536983225378082</v>
      </c>
      <c r="AM22" t="s">
        <v>38</v>
      </c>
      <c r="AN22" s="31">
        <f>LN(AN19)</f>
        <v>0.41106127146958477</v>
      </c>
      <c r="AQ22" t="s">
        <v>38</v>
      </c>
      <c r="AR22" s="31">
        <f>LN(AR19)</f>
        <v>0.40911041315519059</v>
      </c>
      <c r="AU22" t="s">
        <v>38</v>
      </c>
      <c r="AV22" s="31">
        <f>LN(AV19)</f>
        <v>0.41730937204418839</v>
      </c>
      <c r="AY22" t="s">
        <v>38</v>
      </c>
      <c r="AZ22" s="31">
        <f>LN(AZ19)</f>
        <v>0.42599490190478367</v>
      </c>
      <c r="BC22" t="s">
        <v>38</v>
      </c>
      <c r="BD22" s="31">
        <f>LN(BD19)</f>
        <v>0.42797464819782327</v>
      </c>
    </row>
    <row r="23" spans="1:56" x14ac:dyDescent="0.25">
      <c r="G23" t="s">
        <v>39</v>
      </c>
      <c r="H23" s="31">
        <f>LN(H20)</f>
        <v>0.32307000635895222</v>
      </c>
      <c r="K23" t="s">
        <v>39</v>
      </c>
      <c r="L23" s="31">
        <f>LN(L20)</f>
        <v>0.28238691599679067</v>
      </c>
      <c r="O23" t="s">
        <v>39</v>
      </c>
      <c r="P23" s="31">
        <f>LN(P20)</f>
        <v>0.2991412128525297</v>
      </c>
      <c r="S23" t="s">
        <v>39</v>
      </c>
      <c r="T23" s="31">
        <f>LN(T20)</f>
        <v>0.3088616043782394</v>
      </c>
      <c r="W23" t="s">
        <v>39</v>
      </c>
      <c r="X23" s="31">
        <f>LN(X20)</f>
        <v>0.32303833786582864</v>
      </c>
      <c r="AA23" t="s">
        <v>39</v>
      </c>
      <c r="AB23" s="31">
        <f>LN(AB20)</f>
        <v>0.33574345462908878</v>
      </c>
      <c r="AE23" t="s">
        <v>39</v>
      </c>
      <c r="AF23" s="31">
        <f>LN(AF20)</f>
        <v>0.32881411881876688</v>
      </c>
      <c r="AI23" t="s">
        <v>39</v>
      </c>
      <c r="AJ23" s="31">
        <f>LN(AJ20)</f>
        <v>0.32890441709826063</v>
      </c>
      <c r="AM23" t="s">
        <v>39</v>
      </c>
      <c r="AN23" s="31">
        <f>LN(AN20)</f>
        <v>0.32454147674505179</v>
      </c>
      <c r="AQ23" t="s">
        <v>39</v>
      </c>
      <c r="AR23" s="31">
        <f>LN(AR20)</f>
        <v>0.32371627538577991</v>
      </c>
      <c r="AU23" t="s">
        <v>39</v>
      </c>
      <c r="AV23" s="31">
        <f>LN(AV20)</f>
        <v>0.32309463038456293</v>
      </c>
      <c r="AY23" t="s">
        <v>39</v>
      </c>
      <c r="AZ23" s="31">
        <f>LN(AZ20)</f>
        <v>0.32876578297872683</v>
      </c>
      <c r="BC23" t="s">
        <v>39</v>
      </c>
      <c r="BD23" s="31">
        <f>LN(BD20)</f>
        <v>0.32835526636726375</v>
      </c>
    </row>
    <row r="24" spans="1:56" x14ac:dyDescent="0.25">
      <c r="G24" t="s">
        <v>40</v>
      </c>
      <c r="H24" s="31">
        <f>H22-H21</f>
        <v>4.2265632083350102E-2</v>
      </c>
      <c r="K24" t="s">
        <v>40</v>
      </c>
      <c r="L24" s="31">
        <f>L22-L21</f>
        <v>3.6173220822729946E-2</v>
      </c>
      <c r="O24" t="s">
        <v>40</v>
      </c>
      <c r="P24" s="31">
        <f>P22-P21</f>
        <v>4.5082180218497248E-2</v>
      </c>
      <c r="S24" t="s">
        <v>40</v>
      </c>
      <c r="T24" s="31">
        <f>T22-T21</f>
        <v>4.6128473944133053E-2</v>
      </c>
      <c r="W24" t="s">
        <v>40</v>
      </c>
      <c r="X24" s="31">
        <f>X22-X21</f>
        <v>4.5485842775004892E-2</v>
      </c>
      <c r="AA24" t="s">
        <v>40</v>
      </c>
      <c r="AB24" s="31">
        <f>AB22-AB21</f>
        <v>4.2789956693717157E-2</v>
      </c>
      <c r="AE24" t="s">
        <v>40</v>
      </c>
      <c r="AF24" s="31">
        <f>AF22-AF21</f>
        <v>4.2887836890508402E-2</v>
      </c>
      <c r="AI24" t="s">
        <v>40</v>
      </c>
      <c r="AJ24" s="31">
        <f>AJ22-AJ21</f>
        <v>4.2298465048114409E-2</v>
      </c>
      <c r="AM24" t="s">
        <v>40</v>
      </c>
      <c r="AN24" s="31">
        <f>AN22-AN21</f>
        <v>4.2324479707474383E-2</v>
      </c>
      <c r="AQ24" t="s">
        <v>40</v>
      </c>
      <c r="AR24" s="31">
        <f>AR22-AR21</f>
        <v>4.1785825860609638E-2</v>
      </c>
      <c r="AU24" t="s">
        <v>40</v>
      </c>
      <c r="AV24" s="31">
        <f>AV22-AV21</f>
        <v>4.5998228762577031E-2</v>
      </c>
      <c r="AY24" t="s">
        <v>40</v>
      </c>
      <c r="AZ24" s="31">
        <f>AZ22-AZ21</f>
        <v>4.7433336935933768E-2</v>
      </c>
      <c r="BC24" t="s">
        <v>40</v>
      </c>
      <c r="BD24" s="31">
        <f>BD22-BD21</f>
        <v>4.8569700870574828E-2</v>
      </c>
    </row>
    <row r="25" spans="1:56" x14ac:dyDescent="0.25">
      <c r="G25" t="s">
        <v>41</v>
      </c>
      <c r="H25" s="31">
        <f>H21-H23</f>
        <v>4.4131153105861465E-2</v>
      </c>
      <c r="K25" t="s">
        <v>41</v>
      </c>
      <c r="L25" s="31">
        <f>L21-L23</f>
        <v>3.7530991257761492E-2</v>
      </c>
      <c r="O25" t="s">
        <v>41</v>
      </c>
      <c r="P25" s="31">
        <f>P21-P23</f>
        <v>4.7210929368472043E-2</v>
      </c>
      <c r="S25" t="s">
        <v>41</v>
      </c>
      <c r="T25" s="31">
        <f>T21-T23</f>
        <v>4.835964530283321E-2</v>
      </c>
      <c r="W25" t="s">
        <v>41</v>
      </c>
      <c r="X25" s="31">
        <f>X21-X23</f>
        <v>4.7653807950618299E-2</v>
      </c>
      <c r="AA25" t="s">
        <v>41</v>
      </c>
      <c r="AB25" s="31">
        <f>AB21-AB23</f>
        <v>4.4703105579285307E-2</v>
      </c>
      <c r="AE25" t="s">
        <v>41</v>
      </c>
      <c r="AF25" s="31">
        <f>AF21-AF23</f>
        <v>4.480994635746266E-2</v>
      </c>
      <c r="AI25" t="s">
        <v>41</v>
      </c>
      <c r="AJ25" s="31">
        <f>AJ21-AJ23</f>
        <v>4.4166950107405789E-2</v>
      </c>
      <c r="AM25" t="s">
        <v>41</v>
      </c>
      <c r="AN25" s="31">
        <f>AN21-AN23</f>
        <v>4.419531501705859E-2</v>
      </c>
      <c r="AQ25" t="s">
        <v>41</v>
      </c>
      <c r="AR25" s="31">
        <f>AR21-AR23</f>
        <v>4.3608311908801045E-2</v>
      </c>
      <c r="AU25" t="s">
        <v>41</v>
      </c>
      <c r="AV25" s="31">
        <f>AV21-AV23</f>
        <v>4.8216512897048425E-2</v>
      </c>
      <c r="AY25" t="s">
        <v>41</v>
      </c>
      <c r="AZ25" s="31">
        <f>AZ21-AZ23</f>
        <v>4.9795781990123078E-2</v>
      </c>
      <c r="BC25" t="s">
        <v>41</v>
      </c>
      <c r="BD25" s="31">
        <f>BD21-BD23</f>
        <v>5.1049680959984689E-2</v>
      </c>
    </row>
    <row r="26" spans="1:56" x14ac:dyDescent="0.25">
      <c r="G26" t="s">
        <v>42</v>
      </c>
      <c r="H26" s="32">
        <f>AVERAGE(H24:H25)</f>
        <v>4.3198392594605783E-2</v>
      </c>
      <c r="K26" t="s">
        <v>42</v>
      </c>
      <c r="L26" s="32">
        <f>AVERAGE(L24:L25)</f>
        <v>3.6852106040245719E-2</v>
      </c>
      <c r="O26" t="s">
        <v>42</v>
      </c>
      <c r="P26" s="32">
        <f>AVERAGE(P24:P25)</f>
        <v>4.6146554793484645E-2</v>
      </c>
      <c r="S26" t="s">
        <v>42</v>
      </c>
      <c r="T26" s="32">
        <f>AVERAGE(T24:T25)</f>
        <v>4.7244059623483131E-2</v>
      </c>
      <c r="W26" t="s">
        <v>42</v>
      </c>
      <c r="X26" s="32">
        <f>AVERAGE(X24:X25)</f>
        <v>4.6569825362811595E-2</v>
      </c>
      <c r="AA26" t="s">
        <v>42</v>
      </c>
      <c r="AB26" s="32">
        <f>AVERAGE(AB24:AB25)</f>
        <v>4.3746531136501232E-2</v>
      </c>
      <c r="AE26" t="s">
        <v>42</v>
      </c>
      <c r="AF26" s="32">
        <f>AVERAGE(AF24:AF25)</f>
        <v>4.3848891623985531E-2</v>
      </c>
      <c r="AI26" t="s">
        <v>42</v>
      </c>
      <c r="AJ26" s="32">
        <f>AVERAGE(AJ24:AJ25)</f>
        <v>4.3232707577760099E-2</v>
      </c>
      <c r="AM26" t="s">
        <v>42</v>
      </c>
      <c r="AN26" s="32">
        <f>AVERAGE(AN24:AN25)</f>
        <v>4.3259897362266486E-2</v>
      </c>
      <c r="AQ26" t="s">
        <v>42</v>
      </c>
      <c r="AR26" s="32">
        <f>AVERAGE(AR24:AR25)</f>
        <v>4.2697068884705341E-2</v>
      </c>
      <c r="AU26" t="s">
        <v>42</v>
      </c>
      <c r="AV26" s="32">
        <f>AVERAGE(AV24:AV25)</f>
        <v>4.7107370829812728E-2</v>
      </c>
      <c r="AY26" t="s">
        <v>42</v>
      </c>
      <c r="AZ26" s="32">
        <f>AVERAGE(AZ24:AZ25)</f>
        <v>4.8614559463028423E-2</v>
      </c>
      <c r="BC26" t="s">
        <v>42</v>
      </c>
      <c r="BD26" s="32">
        <f>AVERAGE(BD24:BD25)</f>
        <v>4.9809690915279758E-2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26"/>
  <sheetViews>
    <sheetView workbookViewId="0">
      <selection activeCell="F1" sqref="F1"/>
    </sheetView>
  </sheetViews>
  <sheetFormatPr defaultColWidth="11" defaultRowHeight="15.75" x14ac:dyDescent="0.25"/>
  <sheetData>
    <row r="1" spans="1:60" ht="27.75" thickTop="1" thickBot="1" x14ac:dyDescent="0.3">
      <c r="B1" s="27" t="s">
        <v>21</v>
      </c>
      <c r="C1" s="27" t="s">
        <v>22</v>
      </c>
      <c r="D1" s="27" t="s">
        <v>23</v>
      </c>
      <c r="E1" s="33" t="s">
        <v>0</v>
      </c>
      <c r="F1" s="33" t="s">
        <v>1</v>
      </c>
      <c r="G1" s="25">
        <f>LN(G2)</f>
        <v>0.36720115946481369</v>
      </c>
      <c r="H1" s="26">
        <f>G4</f>
        <v>0.77593736642772781</v>
      </c>
      <c r="I1" s="1" t="s">
        <v>0</v>
      </c>
      <c r="J1" s="1" t="s">
        <v>1</v>
      </c>
      <c r="K1" s="28">
        <f>LN(K2)</f>
        <v>0.31991790725455216</v>
      </c>
      <c r="L1" s="29">
        <f>K4</f>
        <v>0.81506876033066844</v>
      </c>
      <c r="M1" s="1" t="s">
        <v>0</v>
      </c>
      <c r="N1" s="1" t="s">
        <v>1</v>
      </c>
      <c r="O1" s="28">
        <f>LN(O2)</f>
        <v>0.34635214222100175</v>
      </c>
      <c r="P1" s="29">
        <f>O4</f>
        <v>0.75766089189767782</v>
      </c>
      <c r="Q1" s="1" t="s">
        <v>0</v>
      </c>
      <c r="R1" s="1" t="s">
        <v>1</v>
      </c>
      <c r="S1" s="28">
        <f>LN(S2)</f>
        <v>0.35722124968107261</v>
      </c>
      <c r="T1" s="29">
        <f>S4</f>
        <v>0.75639531227293699</v>
      </c>
      <c r="U1" s="1" t="s">
        <v>0</v>
      </c>
      <c r="V1" s="1" t="s">
        <v>1</v>
      </c>
      <c r="W1" s="28">
        <f>LN(W2)</f>
        <v>0.37069214581644694</v>
      </c>
      <c r="X1" s="29">
        <f>W4</f>
        <v>0.7700891828300882</v>
      </c>
      <c r="Y1" s="1" t="s">
        <v>0</v>
      </c>
      <c r="Z1" s="1" t="s">
        <v>1</v>
      </c>
      <c r="AA1" s="28">
        <f>LN(AA2)</f>
        <v>0.38044656020837408</v>
      </c>
      <c r="AB1" s="29">
        <f>AA4</f>
        <v>0.79675980549237779</v>
      </c>
      <c r="AC1" s="1" t="s">
        <v>0</v>
      </c>
      <c r="AD1" s="1" t="s">
        <v>1</v>
      </c>
      <c r="AE1" s="28">
        <f>LN(AE2)</f>
        <v>0.37362406517622954</v>
      </c>
      <c r="AF1" s="29">
        <f>AE4</f>
        <v>0.79231726106364275</v>
      </c>
      <c r="AG1" s="1" t="s">
        <v>0</v>
      </c>
      <c r="AH1" s="1" t="s">
        <v>1</v>
      </c>
      <c r="AI1" s="28">
        <f>LN(AI2)</f>
        <v>0.37307136720566642</v>
      </c>
      <c r="AJ1" s="29">
        <f>AI4</f>
        <v>0.79663000577713161</v>
      </c>
      <c r="AK1" s="1" t="s">
        <v>0</v>
      </c>
      <c r="AL1" s="1" t="s">
        <v>1</v>
      </c>
      <c r="AM1" s="28">
        <f>LN(AM2)</f>
        <v>0.36873679176211038</v>
      </c>
      <c r="AN1" s="29">
        <f>AM4</f>
        <v>0.79403206967475137</v>
      </c>
      <c r="AO1" s="1" t="s">
        <v>0</v>
      </c>
      <c r="AP1" s="1" t="s">
        <v>1</v>
      </c>
      <c r="AQ1" s="28">
        <f>LN(AQ2)</f>
        <v>0.36732458729458095</v>
      </c>
      <c r="AR1" s="29">
        <f>AQ4</f>
        <v>0.7974952783575241</v>
      </c>
      <c r="AS1" s="1" t="s">
        <v>0</v>
      </c>
      <c r="AT1" s="1" t="s">
        <v>1</v>
      </c>
      <c r="AU1" s="28">
        <f>LN(AU2)</f>
        <v>0.37131114328161136</v>
      </c>
      <c r="AV1" s="29">
        <f>AU4</f>
        <v>0.76638208975928646</v>
      </c>
      <c r="AW1" s="1" t="s">
        <v>0</v>
      </c>
      <c r="AX1" s="1" t="s">
        <v>1</v>
      </c>
      <c r="AY1" s="28">
        <f>LN(AY2)</f>
        <v>0.37856156496884991</v>
      </c>
      <c r="AZ1" s="29">
        <f>AY4</f>
        <v>0.75937914300711806</v>
      </c>
      <c r="BA1" s="1" t="s">
        <v>0</v>
      </c>
      <c r="BB1" s="1" t="s">
        <v>1</v>
      </c>
      <c r="BC1" s="28">
        <f>LN(BC2)</f>
        <v>0.37940494732724844</v>
      </c>
      <c r="BD1" s="29">
        <f>BC4</f>
        <v>0.75092430911568531</v>
      </c>
      <c r="BE1" s="1" t="s">
        <v>0</v>
      </c>
      <c r="BF1" s="1" t="s">
        <v>1</v>
      </c>
      <c r="BG1" s="28">
        <f>LN(BG2)</f>
        <v>0.38997976621732133</v>
      </c>
      <c r="BH1" s="29">
        <f>BG4</f>
        <v>0.75573875249821876</v>
      </c>
    </row>
    <row r="2" spans="1:60" ht="16.5" thickTop="1" x14ac:dyDescent="0.25">
      <c r="B2">
        <v>0.31991790725455216</v>
      </c>
      <c r="C2" s="30">
        <v>0.81506876033066844</v>
      </c>
      <c r="D2">
        <v>44.074152197760718</v>
      </c>
      <c r="E2" s="2">
        <v>1971</v>
      </c>
      <c r="F2" s="3">
        <v>5.5555555555555558E-5</v>
      </c>
      <c r="G2">
        <f t="array" ref="G2:H6">LOGEST(F2:F14,E2:E14,TRUE, TRUE)</f>
        <v>1.443688301473701</v>
      </c>
      <c r="H2">
        <v>6.0544004820905746E-317</v>
      </c>
      <c r="I2" s="2">
        <v>1972</v>
      </c>
      <c r="J2" s="3">
        <v>1.3333333333333333E-3</v>
      </c>
      <c r="K2">
        <f t="array" ref="K2:L6">LOGEST(J2:J13,I2:I13,TRUE, TRUE)</f>
        <v>1.377014716777206</v>
      </c>
      <c r="L2">
        <v>5.8351491041571157E-276</v>
      </c>
      <c r="M2" s="2">
        <v>1971</v>
      </c>
      <c r="N2" s="3">
        <v>5.5555555555555558E-5</v>
      </c>
      <c r="O2">
        <f t="array" ref="O2:P6">LOGEST(N2:N13,M2:M13,TRUE, TRUE)</f>
        <v>1.4139004221981588</v>
      </c>
      <c r="P2">
        <v>7.2600202268400955E-299</v>
      </c>
      <c r="Q2" s="2">
        <v>1971</v>
      </c>
      <c r="R2" s="3">
        <v>5.5555555555555558E-5</v>
      </c>
      <c r="S2">
        <f t="array" ref="S2:T6">LOGEST(R2:R13,Q2:Q13,TRUE, TRUE)</f>
        <v>1.4293520785635716</v>
      </c>
      <c r="T2">
        <v>2.7550569934595823E-308</v>
      </c>
      <c r="U2" s="2">
        <v>1971</v>
      </c>
      <c r="V2" s="3">
        <v>5.5555555555555558E-5</v>
      </c>
      <c r="W2">
        <f t="array" ref="W2:X6">LOGEST(V2:V13,U2:U13,TRUE, TRUE)</f>
        <v>1.4487370049803037</v>
      </c>
      <c r="X2">
        <v>5.6195026557983382E-320</v>
      </c>
      <c r="Y2" s="2">
        <v>1971</v>
      </c>
      <c r="Z2" s="3">
        <v>5.5555555555555558E-5</v>
      </c>
      <c r="AA2">
        <f t="array" ref="AA2:AB6">LOGEST(Z2:Z13,Y2:Y13,TRUE, TRUE)</f>
        <v>1.4629377333683762</v>
      </c>
      <c r="AB2">
        <v>0</v>
      </c>
      <c r="AC2" s="2">
        <v>1971</v>
      </c>
      <c r="AD2" s="3">
        <v>5.5555555555555558E-5</v>
      </c>
      <c r="AE2">
        <f t="array" ref="AE2:AF6">LOGEST(AD2:AD13,AC2:AC13,TRUE, TRUE)</f>
        <v>1.4529908179234983</v>
      </c>
      <c r="AF2">
        <v>1.432790372939615E-322</v>
      </c>
      <c r="AG2" s="2">
        <v>1971</v>
      </c>
      <c r="AH2" s="3">
        <v>5.5555555555555558E-5</v>
      </c>
      <c r="AI2">
        <f t="array" ref="AI2:AJ6">LOGEST(AH2:AH13,AG2:AG13,TRUE, TRUE)</f>
        <v>1.4521879747325237</v>
      </c>
      <c r="AJ2">
        <v>4.2489645542347203E-322</v>
      </c>
      <c r="AK2" s="2">
        <v>1971</v>
      </c>
      <c r="AL2" s="3">
        <v>5.5555555555555558E-5</v>
      </c>
      <c r="AM2">
        <f t="array" ref="AM2:AN6">LOGEST(AL2:AL13,AK2:AK13,TRUE, TRUE)</f>
        <v>1.4459069789570729</v>
      </c>
      <c r="AN2">
        <v>2.3146876694533232E-318</v>
      </c>
      <c r="AO2" s="2">
        <v>1971</v>
      </c>
      <c r="AP2" s="3">
        <v>5.5555555555555558E-5</v>
      </c>
      <c r="AQ2">
        <f t="array" ref="AQ2:AR6">LOGEST(AP2:AP13,AO2:AO13,TRUE, TRUE)</f>
        <v>1.4438665037849483</v>
      </c>
      <c r="AR2">
        <v>3.7173034771388299E-317</v>
      </c>
      <c r="AS2" s="2">
        <v>1971</v>
      </c>
      <c r="AT2" s="3">
        <v>5.5555555555555558E-5</v>
      </c>
      <c r="AU2">
        <f t="array" ref="AU2:AV6">LOGEST(AT2:AT13,AS2:AS13,TRUE, TRUE)</f>
        <v>1.4496340471188389</v>
      </c>
      <c r="AV2">
        <v>1.8260666270292472E-320</v>
      </c>
      <c r="AW2" s="2">
        <v>1971</v>
      </c>
      <c r="AX2" s="3">
        <v>5.5555555555555558E-5</v>
      </c>
      <c r="AY2">
        <f t="array" ref="AY2:AZ6">LOGEST(AX2:AX13,AW2:AW13,TRUE, TRUE)</f>
        <v>1.4601827001332899</v>
      </c>
      <c r="AZ2">
        <v>0</v>
      </c>
      <c r="BA2" s="2">
        <v>1971</v>
      </c>
      <c r="BB2" s="3">
        <v>5.5555555555555558E-5</v>
      </c>
      <c r="BC2">
        <f t="array" ref="BC2:BD6">LOGEST(BB2:BB13,BA2:BA13,TRUE, TRUE)</f>
        <v>1.4614147119180965</v>
      </c>
      <c r="BD2">
        <v>0</v>
      </c>
      <c r="BE2" s="2">
        <v>1971</v>
      </c>
      <c r="BF2" s="3">
        <v>5.5555555555555558E-5</v>
      </c>
      <c r="BG2">
        <f t="array" ref="BG2:BH6">LOGEST(BF2:BF13,BE2:BE13,TRUE, TRUE)</f>
        <v>1.4769509092765789</v>
      </c>
      <c r="BH2">
        <v>0</v>
      </c>
    </row>
    <row r="3" spans="1:60" x14ac:dyDescent="0.25">
      <c r="B3">
        <v>0.34635214222100175</v>
      </c>
      <c r="C3" s="30">
        <v>0.75766089189767782</v>
      </c>
      <c r="D3">
        <v>31.264491225979626</v>
      </c>
      <c r="E3" s="2">
        <v>1972</v>
      </c>
      <c r="F3" s="3">
        <v>1.3333333333333333E-3</v>
      </c>
      <c r="G3">
        <v>5.9494810580440372E-2</v>
      </c>
      <c r="H3">
        <v>118.10404283972473</v>
      </c>
      <c r="I3" s="2">
        <v>1973</v>
      </c>
      <c r="J3" s="3">
        <v>6.6666666666666671E-3</v>
      </c>
      <c r="K3">
        <v>4.8188850492971926E-2</v>
      </c>
      <c r="L3">
        <v>95.716875597139989</v>
      </c>
      <c r="M3" s="2">
        <v>1973</v>
      </c>
      <c r="N3" s="3">
        <v>6.6666666666666671E-3</v>
      </c>
      <c r="O3">
        <v>6.1942994318457512E-2</v>
      </c>
      <c r="P3">
        <v>123.03142574414829</v>
      </c>
      <c r="Q3" s="2">
        <v>1972</v>
      </c>
      <c r="R3" s="3">
        <v>1.3333333333333333E-3</v>
      </c>
      <c r="S3">
        <v>6.4107035125221951E-2</v>
      </c>
      <c r="T3">
        <v>127.32434683955384</v>
      </c>
      <c r="U3" s="2">
        <v>1972</v>
      </c>
      <c r="V3" s="3">
        <v>1.3333333333333333E-3</v>
      </c>
      <c r="W3">
        <v>6.4050507521472205E-2</v>
      </c>
      <c r="X3">
        <v>127.20146578556243</v>
      </c>
      <c r="Y3" s="2">
        <v>1972</v>
      </c>
      <c r="Z3" s="3">
        <v>1.3333333333333333E-3</v>
      </c>
      <c r="AA3">
        <v>6.0762376905898842E-2</v>
      </c>
      <c r="AB3">
        <v>120.66634731111387</v>
      </c>
      <c r="AC3" s="2">
        <v>1972</v>
      </c>
      <c r="AD3" s="3">
        <v>1.3333333333333333E-3</v>
      </c>
      <c r="AE3">
        <v>6.0490264578483971E-2</v>
      </c>
      <c r="AF3">
        <v>120.10588169515319</v>
      </c>
      <c r="AG3" s="2">
        <v>1972</v>
      </c>
      <c r="AH3" s="3">
        <v>1.3333333333333333E-3</v>
      </c>
      <c r="AI3">
        <v>5.9608339871704857E-2</v>
      </c>
      <c r="AJ3">
        <v>118.3498294492168</v>
      </c>
      <c r="AK3" s="2">
        <v>1972</v>
      </c>
      <c r="AL3" s="3">
        <v>1.3333333333333333E-3</v>
      </c>
      <c r="AM3">
        <v>5.9387802232431654E-2</v>
      </c>
      <c r="AN3">
        <v>117.89713555814652</v>
      </c>
      <c r="AO3" s="2">
        <v>1972</v>
      </c>
      <c r="AP3" s="3">
        <v>1.3333333333333333E-3</v>
      </c>
      <c r="AQ3">
        <v>5.8533368257785559E-2</v>
      </c>
      <c r="AR3">
        <v>116.19603031788554</v>
      </c>
      <c r="AS3" s="2">
        <v>1972</v>
      </c>
      <c r="AT3" s="3">
        <v>1.3333333333333333E-3</v>
      </c>
      <c r="AU3">
        <v>6.4828858828779201E-2</v>
      </c>
      <c r="AV3">
        <v>128.62832646751164</v>
      </c>
      <c r="AW3" s="2">
        <v>1972</v>
      </c>
      <c r="AX3" s="3">
        <v>1.3333333333333333E-3</v>
      </c>
      <c r="AY3">
        <v>6.7386642833046073E-2</v>
      </c>
      <c r="AZ3">
        <v>133.67498207124527</v>
      </c>
      <c r="BA3" s="2">
        <v>1972</v>
      </c>
      <c r="BB3" s="3">
        <v>1.3333333333333333E-3</v>
      </c>
      <c r="BC3">
        <v>6.9098811831320051E-2</v>
      </c>
      <c r="BD3">
        <v>137.05978522002425</v>
      </c>
      <c r="BE3" s="2">
        <v>1972</v>
      </c>
      <c r="BF3" s="3">
        <v>1.3333333333333333E-3</v>
      </c>
      <c r="BG3">
        <v>7.0110572561127668E-2</v>
      </c>
      <c r="BH3">
        <v>139.05483412762302</v>
      </c>
    </row>
    <row r="4" spans="1:60" ht="16.5" thickBot="1" x14ac:dyDescent="0.3">
      <c r="B4">
        <v>0.35722124968107261</v>
      </c>
      <c r="C4" s="30">
        <v>0.75639531227293699</v>
      </c>
      <c r="D4">
        <v>31.050113170252683</v>
      </c>
      <c r="E4" s="2">
        <v>1973</v>
      </c>
      <c r="F4" s="3">
        <v>6.6666666666666671E-3</v>
      </c>
      <c r="G4">
        <v>0.77593736642772781</v>
      </c>
      <c r="H4">
        <v>2.6385952362090093</v>
      </c>
      <c r="I4" s="2">
        <v>1975</v>
      </c>
      <c r="J4" s="3">
        <v>0.1</v>
      </c>
      <c r="K4">
        <v>0.81506876033066844</v>
      </c>
      <c r="L4">
        <v>2.0171797559119833</v>
      </c>
      <c r="M4" s="2">
        <v>1975</v>
      </c>
      <c r="N4" s="3">
        <v>0.1</v>
      </c>
      <c r="O4">
        <v>0.75766089189767782</v>
      </c>
      <c r="P4">
        <v>2.6146009984797791</v>
      </c>
      <c r="Q4" s="2">
        <v>1975</v>
      </c>
      <c r="R4" s="3">
        <v>0.1</v>
      </c>
      <c r="S4">
        <v>0.75639531227293699</v>
      </c>
      <c r="T4">
        <v>2.7265594521595284</v>
      </c>
      <c r="U4" s="2">
        <v>1973</v>
      </c>
      <c r="V4" s="3">
        <v>6.6666666666666671E-3</v>
      </c>
      <c r="W4">
        <v>0.7700891828300882</v>
      </c>
      <c r="X4">
        <v>2.7600616479992079</v>
      </c>
      <c r="Y4" s="2">
        <v>1973</v>
      </c>
      <c r="Z4" s="3">
        <v>6.6666666666666671E-3</v>
      </c>
      <c r="AA4">
        <v>0.79675980549237779</v>
      </c>
      <c r="AB4">
        <v>2.6329584309533285</v>
      </c>
      <c r="AC4" s="2">
        <v>1973</v>
      </c>
      <c r="AD4" s="3">
        <v>6.6666666666666671E-3</v>
      </c>
      <c r="AE4">
        <v>0.79231726106364275</v>
      </c>
      <c r="AF4">
        <v>2.6636330113051816</v>
      </c>
      <c r="AG4" s="2">
        <v>1973</v>
      </c>
      <c r="AH4" s="3">
        <v>6.6666666666666671E-3</v>
      </c>
      <c r="AI4">
        <v>0.79663000577713161</v>
      </c>
      <c r="AJ4">
        <v>2.6315017395100098</v>
      </c>
      <c r="AK4" s="2">
        <v>1973</v>
      </c>
      <c r="AL4" s="3">
        <v>6.6666666666666671E-3</v>
      </c>
      <c r="AM4">
        <v>0.79403206967475137</v>
      </c>
      <c r="AN4">
        <v>2.6330080697071332</v>
      </c>
      <c r="AO4" s="2">
        <v>1973</v>
      </c>
      <c r="AP4" s="3">
        <v>6.6666666666666671E-3</v>
      </c>
      <c r="AQ4">
        <v>0.7974952783575241</v>
      </c>
      <c r="AR4">
        <v>2.5959510327976001</v>
      </c>
      <c r="AS4" s="2">
        <v>1973</v>
      </c>
      <c r="AT4" s="3">
        <v>6.6666666666666671E-3</v>
      </c>
      <c r="AU4">
        <v>0.76638208975928646</v>
      </c>
      <c r="AV4">
        <v>2.7603064335526231</v>
      </c>
      <c r="AW4" s="2">
        <v>1973</v>
      </c>
      <c r="AX4" s="3">
        <v>6.6666666666666671E-3</v>
      </c>
      <c r="AY4">
        <v>0.75937914300711806</v>
      </c>
      <c r="AZ4">
        <v>2.7427826121522005</v>
      </c>
      <c r="BA4" s="2">
        <v>1973</v>
      </c>
      <c r="BB4" s="3">
        <v>6.6666666666666671E-3</v>
      </c>
      <c r="BC4">
        <v>0.75092430911568531</v>
      </c>
      <c r="BD4">
        <v>2.7457541245846788</v>
      </c>
      <c r="BE4" s="2">
        <v>1973</v>
      </c>
      <c r="BF4" s="3">
        <v>6.6666666666666671E-3</v>
      </c>
      <c r="BG4">
        <v>0.75573875249821876</v>
      </c>
      <c r="BH4">
        <v>2.7087250936774963</v>
      </c>
    </row>
    <row r="5" spans="1:60" ht="17.25" thickTop="1" thickBot="1" x14ac:dyDescent="0.3">
      <c r="B5">
        <v>0.37069214581644694</v>
      </c>
      <c r="C5" s="30">
        <v>0.7700891828300882</v>
      </c>
      <c r="D5">
        <v>33.495126167159256</v>
      </c>
      <c r="E5" s="2">
        <v>1975</v>
      </c>
      <c r="F5" s="3">
        <v>0.1</v>
      </c>
      <c r="G5">
        <v>38.093415642871626</v>
      </c>
      <c r="H5">
        <v>11</v>
      </c>
      <c r="I5" s="2">
        <v>1976</v>
      </c>
      <c r="J5" s="3">
        <v>1</v>
      </c>
      <c r="K5" s="26">
        <v>44.074152197760718</v>
      </c>
      <c r="L5">
        <v>10</v>
      </c>
      <c r="M5" s="2">
        <v>1976</v>
      </c>
      <c r="N5" s="3">
        <v>1</v>
      </c>
      <c r="O5" s="26">
        <v>31.264491225979626</v>
      </c>
      <c r="P5">
        <v>10</v>
      </c>
      <c r="Q5" s="2">
        <v>1976</v>
      </c>
      <c r="R5" s="3">
        <v>1</v>
      </c>
      <c r="S5" s="26">
        <v>31.050113170252683</v>
      </c>
      <c r="T5">
        <v>10</v>
      </c>
      <c r="U5" s="2">
        <v>1976</v>
      </c>
      <c r="V5" s="3">
        <v>1</v>
      </c>
      <c r="W5" s="26">
        <v>33.495126167159256</v>
      </c>
      <c r="X5">
        <v>10</v>
      </c>
      <c r="Y5" s="2">
        <v>1975</v>
      </c>
      <c r="Z5" s="3">
        <v>0.1</v>
      </c>
      <c r="AA5" s="26">
        <v>39.202865723615353</v>
      </c>
      <c r="AB5">
        <v>10</v>
      </c>
      <c r="AC5" s="2">
        <v>1975</v>
      </c>
      <c r="AD5" s="3">
        <v>0.1</v>
      </c>
      <c r="AE5" s="26">
        <v>38.150366521622296</v>
      </c>
      <c r="AF5">
        <v>10</v>
      </c>
      <c r="AG5" s="2">
        <v>1975</v>
      </c>
      <c r="AH5" s="3">
        <v>0.1</v>
      </c>
      <c r="AI5" s="26">
        <v>39.1714622809166</v>
      </c>
      <c r="AJ5">
        <v>10</v>
      </c>
      <c r="AK5" s="2">
        <v>1975</v>
      </c>
      <c r="AL5" s="3">
        <v>0.1</v>
      </c>
      <c r="AM5" s="26">
        <v>38.551247683116372</v>
      </c>
      <c r="AN5">
        <v>10</v>
      </c>
      <c r="AO5" s="2">
        <v>1975</v>
      </c>
      <c r="AP5" s="3">
        <v>0.1</v>
      </c>
      <c r="AQ5" s="26">
        <v>39.381564631639058</v>
      </c>
      <c r="AR5">
        <v>10</v>
      </c>
      <c r="AS5" s="2">
        <v>1975</v>
      </c>
      <c r="AT5" s="3">
        <v>0.1</v>
      </c>
      <c r="AU5" s="26">
        <v>32.804937299953899</v>
      </c>
      <c r="AV5">
        <v>10</v>
      </c>
      <c r="AW5" s="2">
        <v>1975</v>
      </c>
      <c r="AX5" s="3">
        <v>0.1</v>
      </c>
      <c r="AY5" s="26">
        <v>31.559157111205117</v>
      </c>
      <c r="AZ5">
        <v>10</v>
      </c>
      <c r="BA5" s="2">
        <v>1975</v>
      </c>
      <c r="BB5" s="3">
        <v>0.1</v>
      </c>
      <c r="BC5" s="26">
        <v>30.148438269893557</v>
      </c>
      <c r="BD5">
        <v>10</v>
      </c>
      <c r="BE5" s="2">
        <v>1975</v>
      </c>
      <c r="BF5" s="3">
        <v>0.1</v>
      </c>
      <c r="BG5" s="26">
        <v>30.939772895932148</v>
      </c>
      <c r="BH5">
        <v>10</v>
      </c>
    </row>
    <row r="6" spans="1:60" ht="16.5" thickTop="1" x14ac:dyDescent="0.25">
      <c r="B6">
        <v>0.38044656020837408</v>
      </c>
      <c r="C6" s="30">
        <v>0.79675980549237779</v>
      </c>
      <c r="D6">
        <v>39.202865723615353</v>
      </c>
      <c r="E6" s="2">
        <v>1976</v>
      </c>
      <c r="F6" s="3">
        <v>1</v>
      </c>
      <c r="G6">
        <v>265.21340015150764</v>
      </c>
      <c r="H6">
        <v>76.584033025993662</v>
      </c>
      <c r="I6" s="2">
        <v>1980</v>
      </c>
      <c r="J6" s="3">
        <v>3.3333333333333299</v>
      </c>
      <c r="K6">
        <v>179.33834972034123</v>
      </c>
      <c r="L6">
        <v>40.690141676611283</v>
      </c>
      <c r="M6" s="2">
        <v>1980</v>
      </c>
      <c r="N6" s="3">
        <v>3.3333333333333299</v>
      </c>
      <c r="O6">
        <v>213.72838844021874</v>
      </c>
      <c r="P6">
        <v>68.361383812514575</v>
      </c>
      <c r="Q6" s="2">
        <v>1980</v>
      </c>
      <c r="R6" s="3">
        <v>3.3333333333333299</v>
      </c>
      <c r="S6">
        <v>230.83046747525088</v>
      </c>
      <c r="T6">
        <v>74.341264461604666</v>
      </c>
      <c r="U6" s="2">
        <v>1980</v>
      </c>
      <c r="V6" s="3">
        <v>3.3333333333333299</v>
      </c>
      <c r="W6">
        <v>255.1638715077128</v>
      </c>
      <c r="X6">
        <v>76.179403007561035</v>
      </c>
      <c r="Y6" s="2">
        <v>1980</v>
      </c>
      <c r="Z6" s="3">
        <v>3.3333333333333299</v>
      </c>
      <c r="AA6">
        <v>271.77269442910176</v>
      </c>
      <c r="AB6">
        <v>69.324700991282128</v>
      </c>
      <c r="AC6" s="2">
        <v>1976</v>
      </c>
      <c r="AD6" s="3">
        <v>1</v>
      </c>
      <c r="AE6">
        <v>270.67459269081519</v>
      </c>
      <c r="AF6">
        <v>70.949408189147093</v>
      </c>
      <c r="AG6" s="2">
        <v>1976</v>
      </c>
      <c r="AH6" s="3">
        <v>1</v>
      </c>
      <c r="AI6">
        <v>271.25459704052747</v>
      </c>
      <c r="AJ6">
        <v>69.24801405044208</v>
      </c>
      <c r="AK6" s="2">
        <v>1976</v>
      </c>
      <c r="AL6" s="3">
        <v>1</v>
      </c>
      <c r="AM6">
        <v>267.265448989795</v>
      </c>
      <c r="AN6">
        <v>69.327314951428846</v>
      </c>
      <c r="AO6" s="2">
        <v>1976</v>
      </c>
      <c r="AP6" s="3">
        <v>1</v>
      </c>
      <c r="AQ6">
        <v>265.39085828600508</v>
      </c>
      <c r="AR6">
        <v>67.389617646829265</v>
      </c>
      <c r="AS6" s="2">
        <v>1976</v>
      </c>
      <c r="AT6" s="3">
        <v>1</v>
      </c>
      <c r="AU6">
        <v>249.95038344137419</v>
      </c>
      <c r="AV6">
        <v>76.192916071120024</v>
      </c>
      <c r="AW6" s="2">
        <v>1976</v>
      </c>
      <c r="AX6" s="3">
        <v>1</v>
      </c>
      <c r="AY6">
        <v>237.41500886805807</v>
      </c>
      <c r="AZ6">
        <v>75.228564575244491</v>
      </c>
      <c r="BA6" s="2">
        <v>1976</v>
      </c>
      <c r="BB6" s="3">
        <v>1</v>
      </c>
      <c r="BC6">
        <v>227.29407209504342</v>
      </c>
      <c r="BD6">
        <v>75.391657126737769</v>
      </c>
      <c r="BE6" s="2">
        <v>1976</v>
      </c>
      <c r="BF6" s="3">
        <v>1</v>
      </c>
      <c r="BG6">
        <v>227.01104282260943</v>
      </c>
      <c r="BH6">
        <v>73.371916331181609</v>
      </c>
    </row>
    <row r="7" spans="1:60" x14ac:dyDescent="0.25">
      <c r="B7">
        <v>0.37362406517622954</v>
      </c>
      <c r="C7" s="30">
        <v>0.79231726106364275</v>
      </c>
      <c r="D7">
        <v>38.150366521622296</v>
      </c>
      <c r="E7" s="2">
        <v>1980</v>
      </c>
      <c r="F7" s="3">
        <v>3.3333333333333299</v>
      </c>
      <c r="G7" t="s">
        <v>24</v>
      </c>
      <c r="H7">
        <f>TINV(0.0455,H5)</f>
        <v>2.2548660037131212</v>
      </c>
      <c r="I7" s="2">
        <v>1981</v>
      </c>
      <c r="J7" s="3">
        <v>6.666666666666667</v>
      </c>
      <c r="K7" t="s">
        <v>24</v>
      </c>
      <c r="L7">
        <f>TINV(0.0455,L5)</f>
        <v>2.2836816132996423</v>
      </c>
      <c r="M7" s="2">
        <v>1981</v>
      </c>
      <c r="N7" s="3">
        <v>6.666666666666667</v>
      </c>
      <c r="O7" t="s">
        <v>24</v>
      </c>
      <c r="P7">
        <f>TINV(0.0455,P5)</f>
        <v>2.2836816132996423</v>
      </c>
      <c r="Q7" s="2">
        <v>1981</v>
      </c>
      <c r="R7" s="3">
        <v>6.666666666666667</v>
      </c>
      <c r="S7" t="s">
        <v>24</v>
      </c>
      <c r="T7">
        <f>TINV(0.0455,T5)</f>
        <v>2.2836816132996423</v>
      </c>
      <c r="U7" s="2">
        <v>1981</v>
      </c>
      <c r="V7" s="3">
        <v>6.666666666666667</v>
      </c>
      <c r="W7" t="s">
        <v>24</v>
      </c>
      <c r="X7">
        <f>TINV(0.0455,X5)</f>
        <v>2.2836816132996423</v>
      </c>
      <c r="Y7" s="2">
        <v>1981</v>
      </c>
      <c r="Z7" s="3">
        <v>6.666666666666667</v>
      </c>
      <c r="AA7" t="s">
        <v>24</v>
      </c>
      <c r="AB7">
        <f>TINV(0.0455,AB5)</f>
        <v>2.2836816132996423</v>
      </c>
      <c r="AC7" s="2">
        <v>1981</v>
      </c>
      <c r="AD7" s="3">
        <v>6.666666666666667</v>
      </c>
      <c r="AE7" t="s">
        <v>24</v>
      </c>
      <c r="AF7">
        <f>TINV(0.0455,AF5)</f>
        <v>2.2836816132996423</v>
      </c>
      <c r="AG7" s="2">
        <v>1980</v>
      </c>
      <c r="AH7" s="3">
        <v>3.3333333333333299</v>
      </c>
      <c r="AI7" t="s">
        <v>24</v>
      </c>
      <c r="AJ7">
        <f>TINV(0.0455,AJ5)</f>
        <v>2.2836816132996423</v>
      </c>
      <c r="AK7" s="2">
        <v>1980</v>
      </c>
      <c r="AL7" s="3">
        <v>3.3333333333333299</v>
      </c>
      <c r="AM7" t="s">
        <v>24</v>
      </c>
      <c r="AN7">
        <f>TINV(0.0455,AN5)</f>
        <v>2.2836816132996423</v>
      </c>
      <c r="AO7" s="2">
        <v>1980</v>
      </c>
      <c r="AP7" s="3">
        <v>3.3333333333333299</v>
      </c>
      <c r="AQ7" t="s">
        <v>24</v>
      </c>
      <c r="AR7">
        <f>TINV(0.0455,AR5)</f>
        <v>2.2836816132996423</v>
      </c>
      <c r="AS7" s="2">
        <v>1980</v>
      </c>
      <c r="AT7" s="3">
        <v>3.3333333333333299</v>
      </c>
      <c r="AU7" t="s">
        <v>24</v>
      </c>
      <c r="AV7">
        <f>TINV(0.0455,AV5)</f>
        <v>2.2836816132996423</v>
      </c>
      <c r="AW7" s="2">
        <v>1980</v>
      </c>
      <c r="AX7" s="3">
        <v>3.3333333333333299</v>
      </c>
      <c r="AY7" t="s">
        <v>24</v>
      </c>
      <c r="AZ7">
        <f>TINV(0.0455,AZ5)</f>
        <v>2.2836816132996423</v>
      </c>
      <c r="BA7" s="2">
        <v>1980</v>
      </c>
      <c r="BB7" s="3">
        <v>3.3333333333333299</v>
      </c>
      <c r="BC7" t="s">
        <v>24</v>
      </c>
      <c r="BD7">
        <f>TINV(0.0455,BD5)</f>
        <v>2.2836816132996423</v>
      </c>
      <c r="BE7" s="2">
        <v>1980</v>
      </c>
      <c r="BF7" s="3">
        <v>3.3333333333333299</v>
      </c>
    </row>
    <row r="8" spans="1:60" x14ac:dyDescent="0.25">
      <c r="B8">
        <v>0.37307136720566642</v>
      </c>
      <c r="C8" s="30">
        <v>0.79663000577713161</v>
      </c>
      <c r="D8">
        <v>39.1714622809166</v>
      </c>
      <c r="E8" s="2">
        <v>1981</v>
      </c>
      <c r="F8" s="3">
        <v>6.666666666666667</v>
      </c>
      <c r="G8" t="s">
        <v>25</v>
      </c>
      <c r="H8">
        <f>H7*G3</f>
        <v>0.1341528257751867</v>
      </c>
      <c r="I8" s="2">
        <v>1984</v>
      </c>
      <c r="J8" s="3">
        <v>20</v>
      </c>
      <c r="K8" t="s">
        <v>25</v>
      </c>
      <c r="L8">
        <f>L7*K3</f>
        <v>0.11004799183684538</v>
      </c>
      <c r="M8" s="2">
        <v>1984</v>
      </c>
      <c r="N8" s="3">
        <v>20</v>
      </c>
      <c r="O8" t="s">
        <v>25</v>
      </c>
      <c r="P8">
        <f>P7*O3</f>
        <v>0.14145807719778564</v>
      </c>
      <c r="Q8" s="2">
        <v>1984</v>
      </c>
      <c r="R8" s="3">
        <v>20</v>
      </c>
      <c r="S8" t="s">
        <v>25</v>
      </c>
      <c r="T8">
        <f>T7*S3</f>
        <v>0.14640005739862369</v>
      </c>
      <c r="U8" s="2">
        <v>1984</v>
      </c>
      <c r="V8" s="3">
        <v>20</v>
      </c>
      <c r="W8" t="s">
        <v>25</v>
      </c>
      <c r="X8">
        <f>X7*W3</f>
        <v>0.14627096634929651</v>
      </c>
      <c r="Y8" s="2">
        <v>1984</v>
      </c>
      <c r="Z8" s="3">
        <v>20</v>
      </c>
      <c r="AA8" t="s">
        <v>25</v>
      </c>
      <c r="AB8">
        <f>AB7*AA3</f>
        <v>0.138761922920384</v>
      </c>
      <c r="AC8" s="2">
        <v>1984</v>
      </c>
      <c r="AD8" s="3">
        <v>20</v>
      </c>
      <c r="AE8" t="s">
        <v>25</v>
      </c>
      <c r="AF8">
        <f>AF7*AE3</f>
        <v>0.13814050500151448</v>
      </c>
      <c r="AG8" s="2">
        <v>1984</v>
      </c>
      <c r="AH8" s="3">
        <v>20</v>
      </c>
      <c r="AI8" t="s">
        <v>25</v>
      </c>
      <c r="AJ8">
        <f>AJ7*AI3</f>
        <v>0.13612646976432835</v>
      </c>
      <c r="AK8" s="2">
        <v>1981</v>
      </c>
      <c r="AL8" s="3">
        <v>6.666666666666667</v>
      </c>
      <c r="AM8" t="s">
        <v>25</v>
      </c>
      <c r="AN8">
        <f>AN7*AM3</f>
        <v>0.13562283201247963</v>
      </c>
      <c r="AO8" s="2">
        <v>1981</v>
      </c>
      <c r="AP8" s="3">
        <v>6.666666666666667</v>
      </c>
      <c r="AQ8" t="s">
        <v>25</v>
      </c>
      <c r="AR8">
        <f>AR7*AQ3</f>
        <v>0.1336715768548018</v>
      </c>
      <c r="AS8" s="2">
        <v>1981</v>
      </c>
      <c r="AT8" s="3">
        <v>6.666666666666667</v>
      </c>
      <c r="AU8" t="s">
        <v>25</v>
      </c>
      <c r="AV8">
        <f>AV7*AU3</f>
        <v>0.14804847291848125</v>
      </c>
      <c r="AW8" s="2">
        <v>1981</v>
      </c>
      <c r="AX8" s="3">
        <v>6.666666666666667</v>
      </c>
      <c r="AY8" t="s">
        <v>25</v>
      </c>
      <c r="AZ8">
        <f>AZ7*AY3</f>
        <v>0.15388963721981744</v>
      </c>
      <c r="BA8" s="2">
        <v>1981</v>
      </c>
      <c r="BB8" s="3">
        <v>6.666666666666667</v>
      </c>
      <c r="BC8" t="s">
        <v>25</v>
      </c>
      <c r="BD8">
        <f>BD7*BC3</f>
        <v>0.15779968608003739</v>
      </c>
      <c r="BE8" s="2">
        <v>1981</v>
      </c>
      <c r="BF8" s="3">
        <v>6.666666666666667</v>
      </c>
    </row>
    <row r="9" spans="1:60" x14ac:dyDescent="0.25">
      <c r="B9">
        <v>0.36873679176211038</v>
      </c>
      <c r="C9" s="30">
        <v>0.79403206967475137</v>
      </c>
      <c r="D9">
        <v>38.551247683116372</v>
      </c>
      <c r="E9" s="2">
        <v>1984</v>
      </c>
      <c r="F9" s="3">
        <v>20</v>
      </c>
      <c r="G9" t="s">
        <v>26</v>
      </c>
      <c r="H9">
        <f>G2+H8</f>
        <v>1.5778411272488877</v>
      </c>
      <c r="I9" s="2">
        <v>1985</v>
      </c>
      <c r="J9" s="3">
        <v>40</v>
      </c>
      <c r="K9" t="s">
        <v>26</v>
      </c>
      <c r="L9">
        <f>K2+L8</f>
        <v>1.4870627086140513</v>
      </c>
      <c r="M9" s="2">
        <v>1985</v>
      </c>
      <c r="N9" s="3">
        <v>40</v>
      </c>
      <c r="O9" t="s">
        <v>26</v>
      </c>
      <c r="P9">
        <f>O2+P8</f>
        <v>1.5553584993959444</v>
      </c>
      <c r="Q9" s="2">
        <v>1985</v>
      </c>
      <c r="R9" s="3">
        <v>40</v>
      </c>
      <c r="S9" t="s">
        <v>26</v>
      </c>
      <c r="T9">
        <f>S2+T8</f>
        <v>1.5757521359621953</v>
      </c>
      <c r="U9" s="2">
        <v>1985</v>
      </c>
      <c r="V9" s="3">
        <v>40</v>
      </c>
      <c r="W9" t="s">
        <v>26</v>
      </c>
      <c r="X9">
        <f>W2+X8</f>
        <v>1.5950079713296001</v>
      </c>
      <c r="Y9" s="2">
        <v>1985</v>
      </c>
      <c r="Z9" s="3">
        <v>40</v>
      </c>
      <c r="AA9" t="s">
        <v>26</v>
      </c>
      <c r="AB9">
        <f>AA2+AB8</f>
        <v>1.6016996562887602</v>
      </c>
      <c r="AC9" s="2">
        <v>1985</v>
      </c>
      <c r="AD9" s="3">
        <v>40</v>
      </c>
      <c r="AE9" t="s">
        <v>26</v>
      </c>
      <c r="AF9">
        <f>AE2+AF8</f>
        <v>1.5911313229250128</v>
      </c>
      <c r="AG9" s="2">
        <v>1985</v>
      </c>
      <c r="AH9" s="3">
        <v>40</v>
      </c>
      <c r="AI9" t="s">
        <v>26</v>
      </c>
      <c r="AJ9">
        <f>AI2+AJ8</f>
        <v>1.588314444496852</v>
      </c>
      <c r="AK9" s="2">
        <v>1985</v>
      </c>
      <c r="AL9" s="3">
        <v>40</v>
      </c>
      <c r="AM9" t="s">
        <v>26</v>
      </c>
      <c r="AN9">
        <f>AM2+AN8</f>
        <v>1.5815298109695526</v>
      </c>
      <c r="AO9" s="2">
        <v>1984</v>
      </c>
      <c r="AP9" s="3">
        <v>20</v>
      </c>
      <c r="AQ9" t="s">
        <v>26</v>
      </c>
      <c r="AR9">
        <f>AQ2+AR8</f>
        <v>1.5775380806397501</v>
      </c>
      <c r="AS9" s="2">
        <v>1984</v>
      </c>
      <c r="AT9" s="3">
        <v>20</v>
      </c>
      <c r="AU9" t="s">
        <v>26</v>
      </c>
      <c r="AV9">
        <f>AU2+AV8</f>
        <v>1.5976825200373201</v>
      </c>
      <c r="AW9" s="2">
        <v>1984</v>
      </c>
      <c r="AX9" s="3">
        <v>20</v>
      </c>
      <c r="AY9" t="s">
        <v>26</v>
      </c>
      <c r="AZ9">
        <f>AY2+AZ8</f>
        <v>1.6140723373531074</v>
      </c>
      <c r="BA9" s="2">
        <v>1984</v>
      </c>
      <c r="BB9" s="3">
        <v>20</v>
      </c>
      <c r="BC9" t="s">
        <v>26</v>
      </c>
      <c r="BD9">
        <f>BC2+BD8</f>
        <v>1.6192143979981339</v>
      </c>
      <c r="BE9" s="2">
        <v>1984</v>
      </c>
      <c r="BF9" s="3">
        <v>20</v>
      </c>
    </row>
    <row r="10" spans="1:60" x14ac:dyDescent="0.25">
      <c r="B10">
        <v>0.36732458729458095</v>
      </c>
      <c r="C10" s="30">
        <v>0.7974952783575241</v>
      </c>
      <c r="D10">
        <v>39.381564631639058</v>
      </c>
      <c r="E10" s="2">
        <v>1985</v>
      </c>
      <c r="F10" s="3">
        <v>40</v>
      </c>
      <c r="G10" t="s">
        <v>27</v>
      </c>
      <c r="H10">
        <f>G2-H8</f>
        <v>1.3095354756985143</v>
      </c>
      <c r="I10" s="2">
        <v>1997</v>
      </c>
      <c r="J10" s="3">
        <v>100</v>
      </c>
      <c r="K10" t="s">
        <v>27</v>
      </c>
      <c r="L10">
        <f>K2-L8</f>
        <v>1.2669667249403607</v>
      </c>
      <c r="M10" s="2">
        <v>1997</v>
      </c>
      <c r="N10" s="3">
        <v>100</v>
      </c>
      <c r="O10" t="s">
        <v>27</v>
      </c>
      <c r="P10">
        <f>O2-P8</f>
        <v>1.2724423450003732</v>
      </c>
      <c r="Q10" s="2">
        <v>1997</v>
      </c>
      <c r="R10" s="3">
        <v>100</v>
      </c>
      <c r="S10" t="s">
        <v>27</v>
      </c>
      <c r="T10">
        <f>S2-T8</f>
        <v>1.2829520211649479</v>
      </c>
      <c r="U10" s="2">
        <v>1997</v>
      </c>
      <c r="V10" s="3">
        <v>100</v>
      </c>
      <c r="W10" t="s">
        <v>27</v>
      </c>
      <c r="X10">
        <f>W2-X8</f>
        <v>1.3024660386310072</v>
      </c>
      <c r="Y10" s="2">
        <v>1997</v>
      </c>
      <c r="Z10" s="3">
        <v>100</v>
      </c>
      <c r="AA10" t="s">
        <v>27</v>
      </c>
      <c r="AB10">
        <f>AA2-AB8</f>
        <v>1.3241758104479922</v>
      </c>
      <c r="AC10" s="2">
        <v>1997</v>
      </c>
      <c r="AD10" s="3">
        <v>100</v>
      </c>
      <c r="AE10" t="s">
        <v>27</v>
      </c>
      <c r="AF10">
        <f>AE2-AF8</f>
        <v>1.3148503129219837</v>
      </c>
      <c r="AG10" s="2">
        <v>1997</v>
      </c>
      <c r="AH10" s="3">
        <v>100</v>
      </c>
      <c r="AI10" t="s">
        <v>27</v>
      </c>
      <c r="AJ10">
        <f>AI2-AJ8</f>
        <v>1.3160615049681954</v>
      </c>
      <c r="AK10" s="2">
        <v>1997</v>
      </c>
      <c r="AL10" s="3">
        <v>100</v>
      </c>
      <c r="AM10" t="s">
        <v>27</v>
      </c>
      <c r="AN10">
        <f>AM2-AN8</f>
        <v>1.3102841469445932</v>
      </c>
      <c r="AO10" s="2">
        <v>1997</v>
      </c>
      <c r="AP10" s="3">
        <v>100</v>
      </c>
      <c r="AQ10" t="s">
        <v>27</v>
      </c>
      <c r="AR10">
        <f>AQ2-AR8</f>
        <v>1.3101949269301465</v>
      </c>
      <c r="AS10" s="2">
        <v>1985</v>
      </c>
      <c r="AT10" s="3">
        <v>40</v>
      </c>
      <c r="AU10" t="s">
        <v>27</v>
      </c>
      <c r="AV10">
        <f>AU2-AV8</f>
        <v>1.3015855742003577</v>
      </c>
      <c r="AW10" s="2">
        <v>1985</v>
      </c>
      <c r="AX10" s="3">
        <v>40</v>
      </c>
      <c r="AY10" t="s">
        <v>27</v>
      </c>
      <c r="AZ10">
        <f>AY2-AZ8</f>
        <v>1.3062930629134724</v>
      </c>
      <c r="BA10" s="2">
        <v>1985</v>
      </c>
      <c r="BB10" s="3">
        <v>40</v>
      </c>
      <c r="BC10" t="s">
        <v>27</v>
      </c>
      <c r="BD10">
        <f>BC2-BD8</f>
        <v>1.303615025838059</v>
      </c>
      <c r="BE10" s="2">
        <v>1985</v>
      </c>
      <c r="BF10" s="3">
        <v>40</v>
      </c>
    </row>
    <row r="11" spans="1:60" x14ac:dyDescent="0.25">
      <c r="B11">
        <v>0.37131114328161136</v>
      </c>
      <c r="C11" s="30">
        <v>0.76638208975928646</v>
      </c>
      <c r="D11">
        <v>32.804937299953899</v>
      </c>
      <c r="E11" s="2">
        <v>1997</v>
      </c>
      <c r="F11" s="3">
        <v>100</v>
      </c>
      <c r="G11" t="s">
        <v>28</v>
      </c>
      <c r="H11" s="31">
        <f>LN(G2)</f>
        <v>0.36720115946481369</v>
      </c>
      <c r="I11" s="2">
        <v>2002</v>
      </c>
      <c r="J11" s="3">
        <v>400</v>
      </c>
      <c r="K11" t="s">
        <v>28</v>
      </c>
      <c r="L11" s="31">
        <f>LN(K2)</f>
        <v>0.31991790725455216</v>
      </c>
      <c r="M11" s="2">
        <v>2002</v>
      </c>
      <c r="N11" s="3">
        <v>400</v>
      </c>
      <c r="O11" t="s">
        <v>28</v>
      </c>
      <c r="P11" s="31">
        <f>LN(O2)</f>
        <v>0.34635214222100175</v>
      </c>
      <c r="Q11" s="2">
        <v>2002</v>
      </c>
      <c r="R11" s="3">
        <v>400</v>
      </c>
      <c r="S11" t="s">
        <v>28</v>
      </c>
      <c r="T11" s="31">
        <f>LN(S2)</f>
        <v>0.35722124968107261</v>
      </c>
      <c r="U11" s="2">
        <v>2002</v>
      </c>
      <c r="V11" s="3">
        <v>400</v>
      </c>
      <c r="W11" t="s">
        <v>28</v>
      </c>
      <c r="X11" s="31">
        <f>LN(W2)</f>
        <v>0.37069214581644694</v>
      </c>
      <c r="Y11" s="2">
        <v>2002</v>
      </c>
      <c r="Z11" s="3">
        <v>400</v>
      </c>
      <c r="AA11" t="s">
        <v>28</v>
      </c>
      <c r="AB11" s="31">
        <f>LN(AA2)</f>
        <v>0.38044656020837408</v>
      </c>
      <c r="AC11" s="2">
        <v>2002</v>
      </c>
      <c r="AD11" s="3">
        <v>400</v>
      </c>
      <c r="AE11" t="s">
        <v>28</v>
      </c>
      <c r="AF11" s="31">
        <f>LN(AE2)</f>
        <v>0.37362406517622954</v>
      </c>
      <c r="AG11" s="2">
        <v>2002</v>
      </c>
      <c r="AH11" s="3">
        <v>400</v>
      </c>
      <c r="AI11" t="s">
        <v>28</v>
      </c>
      <c r="AJ11" s="31">
        <f>LN(AI2)</f>
        <v>0.37307136720566642</v>
      </c>
      <c r="AK11" s="2">
        <v>2002</v>
      </c>
      <c r="AL11" s="3">
        <v>400</v>
      </c>
      <c r="AM11" t="s">
        <v>28</v>
      </c>
      <c r="AN11" s="31">
        <f>LN(AM2)</f>
        <v>0.36873679176211038</v>
      </c>
      <c r="AO11" s="2">
        <v>2002</v>
      </c>
      <c r="AP11" s="3">
        <v>400</v>
      </c>
      <c r="AQ11" t="s">
        <v>28</v>
      </c>
      <c r="AR11" s="31">
        <f>LN(AQ2)</f>
        <v>0.36732458729458095</v>
      </c>
      <c r="AS11" s="2">
        <v>2002</v>
      </c>
      <c r="AT11" s="3">
        <v>400</v>
      </c>
      <c r="AU11" t="s">
        <v>28</v>
      </c>
      <c r="AV11" s="31">
        <f>LN(AU2)</f>
        <v>0.37131114328161136</v>
      </c>
      <c r="AW11" s="2">
        <v>1997</v>
      </c>
      <c r="AX11" s="3">
        <v>100</v>
      </c>
      <c r="AY11" t="s">
        <v>28</v>
      </c>
      <c r="AZ11" s="31">
        <f>LN(AY2)</f>
        <v>0.37856156496884991</v>
      </c>
      <c r="BA11" s="2">
        <v>1997</v>
      </c>
      <c r="BB11" s="3">
        <v>100</v>
      </c>
      <c r="BC11" t="s">
        <v>28</v>
      </c>
      <c r="BD11" s="31">
        <f>LN(BC2)</f>
        <v>0.37940494732724844</v>
      </c>
      <c r="BE11" s="2">
        <v>1997</v>
      </c>
      <c r="BF11" s="3">
        <v>100</v>
      </c>
    </row>
    <row r="12" spans="1:60" x14ac:dyDescent="0.25">
      <c r="B12">
        <v>0.37856156496884991</v>
      </c>
      <c r="C12" s="30">
        <v>0.75937914300711806</v>
      </c>
      <c r="D12">
        <v>31.559157111205117</v>
      </c>
      <c r="E12" s="2">
        <v>2002</v>
      </c>
      <c r="F12" s="3">
        <v>400</v>
      </c>
      <c r="G12" t="s">
        <v>29</v>
      </c>
      <c r="H12" s="31">
        <f>LN(H9)</f>
        <v>0.45605753753820161</v>
      </c>
      <c r="I12" s="2">
        <v>2004</v>
      </c>
      <c r="J12" s="3">
        <v>909.09090909090901</v>
      </c>
      <c r="K12" t="s">
        <v>29</v>
      </c>
      <c r="L12" s="31">
        <f>LN(L9)</f>
        <v>0.39680283781550213</v>
      </c>
      <c r="M12" s="2">
        <v>2004</v>
      </c>
      <c r="N12" s="3">
        <v>909.09090909090901</v>
      </c>
      <c r="O12" t="s">
        <v>29</v>
      </c>
      <c r="P12" s="31">
        <f>LN(P9)</f>
        <v>0.44170606529483208</v>
      </c>
      <c r="Q12" s="2">
        <v>2004</v>
      </c>
      <c r="R12" s="3">
        <v>909.09090909090901</v>
      </c>
      <c r="S12" t="s">
        <v>29</v>
      </c>
      <c r="T12" s="31">
        <f>LN(T9)</f>
        <v>0.45473270493115076</v>
      </c>
      <c r="U12" s="2">
        <v>2004</v>
      </c>
      <c r="V12" s="3">
        <v>909.09090909090901</v>
      </c>
      <c r="W12" t="s">
        <v>29</v>
      </c>
      <c r="X12" s="31">
        <f>LN(X9)</f>
        <v>0.46687873392312829</v>
      </c>
      <c r="Y12" s="2">
        <v>2004</v>
      </c>
      <c r="Z12" s="3">
        <v>909.09090909090901</v>
      </c>
      <c r="AA12" t="s">
        <v>29</v>
      </c>
      <c r="AB12" s="31">
        <f>LN(AB9)</f>
        <v>0.47106535060056876</v>
      </c>
      <c r="AC12" s="2">
        <v>2004</v>
      </c>
      <c r="AD12" s="3">
        <v>909.09090909090901</v>
      </c>
      <c r="AE12" t="s">
        <v>29</v>
      </c>
      <c r="AF12" s="31">
        <f>LN(AF9)</f>
        <v>0.46444528707126281</v>
      </c>
      <c r="AG12" s="2">
        <v>2004</v>
      </c>
      <c r="AH12" s="3">
        <v>909.09090909090901</v>
      </c>
      <c r="AI12" t="s">
        <v>29</v>
      </c>
      <c r="AJ12" s="31">
        <f>LN(AJ9)</f>
        <v>0.46267335613031335</v>
      </c>
      <c r="AK12" s="2">
        <v>2004</v>
      </c>
      <c r="AL12" s="3">
        <v>909.09090909090901</v>
      </c>
      <c r="AM12" t="s">
        <v>29</v>
      </c>
      <c r="AN12" s="31">
        <f>LN(AN9)</f>
        <v>0.45839261339277332</v>
      </c>
      <c r="AO12" s="2">
        <v>2004</v>
      </c>
      <c r="AP12" s="3">
        <v>909.09090909090901</v>
      </c>
      <c r="AQ12" t="s">
        <v>29</v>
      </c>
      <c r="AR12" s="31">
        <f>LN(AR9)</f>
        <v>0.45586545500858883</v>
      </c>
      <c r="AS12" s="2">
        <v>2004</v>
      </c>
      <c r="AT12" s="3">
        <v>909.09090909090901</v>
      </c>
      <c r="AU12" t="s">
        <v>29</v>
      </c>
      <c r="AV12" s="31">
        <f>LN(AV9)</f>
        <v>0.46855415428760205</v>
      </c>
      <c r="AW12" s="2">
        <v>2004</v>
      </c>
      <c r="AX12" s="3">
        <v>909.09090909090901</v>
      </c>
      <c r="AY12" t="s">
        <v>29</v>
      </c>
      <c r="AZ12" s="31">
        <f>LN(AZ9)</f>
        <v>0.47876038752565259</v>
      </c>
      <c r="BA12" s="2">
        <v>2002</v>
      </c>
      <c r="BB12" s="3">
        <v>400</v>
      </c>
      <c r="BC12" t="s">
        <v>29</v>
      </c>
      <c r="BD12" s="31">
        <f>LN(BD9)</f>
        <v>0.48194109211577746</v>
      </c>
      <c r="BE12" s="2">
        <v>2002</v>
      </c>
      <c r="BF12" s="3">
        <v>400</v>
      </c>
    </row>
    <row r="13" spans="1:60" x14ac:dyDescent="0.25">
      <c r="B13">
        <v>0.37940494732724844</v>
      </c>
      <c r="C13" s="30">
        <v>0.75092430911568531</v>
      </c>
      <c r="D13">
        <v>30.148438269893557</v>
      </c>
      <c r="E13" s="2">
        <v>2004</v>
      </c>
      <c r="F13" s="3">
        <v>909.09090909090901</v>
      </c>
      <c r="G13" t="s">
        <v>30</v>
      </c>
      <c r="H13" s="31">
        <f>LN(H10)</f>
        <v>0.2696724756246493</v>
      </c>
      <c r="I13" s="2">
        <v>2006</v>
      </c>
      <c r="J13" s="3">
        <v>1082.2510822510822</v>
      </c>
      <c r="K13" t="s">
        <v>30</v>
      </c>
      <c r="L13" s="31">
        <f>LN(L10)</f>
        <v>0.23662563812148321</v>
      </c>
      <c r="M13" s="2">
        <v>2006</v>
      </c>
      <c r="N13" s="3">
        <v>1082.2510822510822</v>
      </c>
      <c r="O13" t="s">
        <v>30</v>
      </c>
      <c r="P13" s="31">
        <f>LN(P10)</f>
        <v>0.2409381599684382</v>
      </c>
      <c r="Q13" s="2">
        <v>2006</v>
      </c>
      <c r="R13" s="3">
        <v>1082.2510822510822</v>
      </c>
      <c r="S13" t="s">
        <v>30</v>
      </c>
      <c r="T13" s="31">
        <f>LN(T10)</f>
        <v>0.24916368911582332</v>
      </c>
      <c r="U13" s="2">
        <v>2006</v>
      </c>
      <c r="V13" s="3">
        <v>1082.2510822510822</v>
      </c>
      <c r="W13" t="s">
        <v>30</v>
      </c>
      <c r="X13" s="31">
        <f>LN(X10)</f>
        <v>0.26425942031774219</v>
      </c>
      <c r="Y13" s="2">
        <v>2006</v>
      </c>
      <c r="Z13" s="3">
        <v>1082.2510822510822</v>
      </c>
      <c r="AA13" t="s">
        <v>30</v>
      </c>
      <c r="AB13" s="31">
        <f>LN(AB10)</f>
        <v>0.2807902360467831</v>
      </c>
      <c r="AC13" s="2">
        <v>2006</v>
      </c>
      <c r="AD13" s="3">
        <v>1082.2510822510822</v>
      </c>
      <c r="AE13" t="s">
        <v>30</v>
      </c>
      <c r="AF13" s="31">
        <f>LN(AF10)</f>
        <v>0.27372282867296843</v>
      </c>
      <c r="AG13" s="2">
        <v>2006</v>
      </c>
      <c r="AH13" s="3">
        <v>1082.2510822510822</v>
      </c>
      <c r="AI13" t="s">
        <v>30</v>
      </c>
      <c r="AJ13" s="31">
        <f>LN(AJ10)</f>
        <v>0.27464356810903956</v>
      </c>
      <c r="AK13" s="2">
        <v>2006</v>
      </c>
      <c r="AL13" s="3">
        <v>1082.2510822510822</v>
      </c>
      <c r="AM13" t="s">
        <v>30</v>
      </c>
      <c r="AN13" s="31">
        <f>LN(AN10)</f>
        <v>0.27024401975691581</v>
      </c>
      <c r="AO13" s="2">
        <v>2006</v>
      </c>
      <c r="AP13" s="3">
        <v>1082.2510822510822</v>
      </c>
      <c r="AQ13" t="s">
        <v>30</v>
      </c>
      <c r="AR13" s="31">
        <f>LN(AR10)</f>
        <v>0.27017592532687773</v>
      </c>
      <c r="AS13" s="2">
        <v>2006</v>
      </c>
      <c r="AT13" s="3">
        <v>1082.2510822510822</v>
      </c>
      <c r="AU13" t="s">
        <v>30</v>
      </c>
      <c r="AV13" s="31">
        <f>LN(AV10)</f>
        <v>0.26358319373309019</v>
      </c>
      <c r="AW13" s="2">
        <v>2006</v>
      </c>
      <c r="AX13" s="3">
        <v>1082.2510822510822</v>
      </c>
      <c r="AY13" t="s">
        <v>30</v>
      </c>
      <c r="AZ13" s="31">
        <f>LN(AZ10)</f>
        <v>0.26719340301130118</v>
      </c>
      <c r="BA13" s="2">
        <v>2006</v>
      </c>
      <c r="BB13" s="3">
        <v>1082.2510822510822</v>
      </c>
      <c r="BC13" t="s">
        <v>30</v>
      </c>
      <c r="BD13" s="31">
        <f>LN(BD10)</f>
        <v>0.26514119433249878</v>
      </c>
      <c r="BE13" s="2">
        <v>2004</v>
      </c>
      <c r="BF13" s="3">
        <v>909.09090909090901</v>
      </c>
    </row>
    <row r="14" spans="1:60" x14ac:dyDescent="0.25">
      <c r="B14">
        <v>0.38997976621732133</v>
      </c>
      <c r="C14" s="30">
        <v>0.75573875249821876</v>
      </c>
      <c r="D14">
        <v>30.939772895932148</v>
      </c>
      <c r="E14" s="2">
        <v>2006</v>
      </c>
      <c r="F14" s="3">
        <v>1082.2510822510822</v>
      </c>
      <c r="G14" t="s">
        <v>31</v>
      </c>
      <c r="H14" s="31">
        <f>H12-H11</f>
        <v>8.885637807338792E-2</v>
      </c>
      <c r="K14" t="s">
        <v>31</v>
      </c>
      <c r="L14" s="31">
        <f>L12-L11</f>
        <v>7.6884930560949971E-2</v>
      </c>
      <c r="O14" t="s">
        <v>31</v>
      </c>
      <c r="P14" s="31">
        <f>P12-P11</f>
        <v>9.5353923073830338E-2</v>
      </c>
      <c r="S14" t="s">
        <v>31</v>
      </c>
      <c r="T14" s="31">
        <f>T12-T11</f>
        <v>9.751145525007815E-2</v>
      </c>
      <c r="W14" t="s">
        <v>31</v>
      </c>
      <c r="X14" s="31">
        <f>X12-X11</f>
        <v>9.6186588106681348E-2</v>
      </c>
      <c r="AA14" t="s">
        <v>31</v>
      </c>
      <c r="AB14" s="31">
        <f>AB12-AB11</f>
        <v>9.061879039219467E-2</v>
      </c>
      <c r="AE14" t="s">
        <v>31</v>
      </c>
      <c r="AF14" s="31">
        <f>AF12-AF11</f>
        <v>9.0821221895033277E-2</v>
      </c>
      <c r="AI14" t="s">
        <v>31</v>
      </c>
      <c r="AJ14" s="31">
        <f>AJ12-AJ11</f>
        <v>8.9601988924646936E-2</v>
      </c>
      <c r="AM14" t="s">
        <v>31</v>
      </c>
      <c r="AN14" s="31">
        <f>AN12-AN11</f>
        <v>8.9655821630662935E-2</v>
      </c>
      <c r="AQ14" t="s">
        <v>31</v>
      </c>
      <c r="AR14" s="31">
        <f>AR12-AR11</f>
        <v>8.8540867714007876E-2</v>
      </c>
      <c r="AU14" t="s">
        <v>31</v>
      </c>
      <c r="AV14" s="31">
        <f>AV12-AV11</f>
        <v>9.7243011005990698E-2</v>
      </c>
      <c r="AY14" t="s">
        <v>31</v>
      </c>
      <c r="AZ14" s="31">
        <f>AZ12-AZ11</f>
        <v>0.10019882255680268</v>
      </c>
      <c r="BC14" t="s">
        <v>31</v>
      </c>
      <c r="BD14" s="31">
        <f>BD12-BD11</f>
        <v>0.10253614478852902</v>
      </c>
    </row>
    <row r="15" spans="1:60" x14ac:dyDescent="0.25">
      <c r="A15" t="s">
        <v>43</v>
      </c>
      <c r="B15" s="27">
        <f>AVERAGE(B2:B14)</f>
        <v>0.36743417218577429</v>
      </c>
      <c r="C15" s="27">
        <f>AVERAGE(C2:C14)</f>
        <v>0.77760560477516216</v>
      </c>
      <c r="D15" s="27">
        <f>AVERAGE(D2:D14)</f>
        <v>35.368745783003597</v>
      </c>
      <c r="E15" s="27">
        <f>AVERAGE(E2:E14)</f>
        <v>1985.0769230769231</v>
      </c>
      <c r="F15" s="27">
        <f>AVERAGE(F2:F14)</f>
        <v>197.11154206904206</v>
      </c>
      <c r="G15" t="s">
        <v>32</v>
      </c>
      <c r="H15" s="31">
        <f>H11-H13</f>
        <v>9.7528683840164387E-2</v>
      </c>
      <c r="K15" t="s">
        <v>32</v>
      </c>
      <c r="L15" s="31">
        <f>L11-L13</f>
        <v>8.3292269133068947E-2</v>
      </c>
      <c r="O15" t="s">
        <v>32</v>
      </c>
      <c r="P15" s="31">
        <f>P11-P13</f>
        <v>0.10541398225256354</v>
      </c>
      <c r="S15" t="s">
        <v>32</v>
      </c>
      <c r="T15" s="31">
        <f>T11-T13</f>
        <v>0.10805756056524929</v>
      </c>
      <c r="W15" t="s">
        <v>32</v>
      </c>
      <c r="X15" s="31">
        <f>X11-X13</f>
        <v>0.10643272549870475</v>
      </c>
      <c r="AA15" t="s">
        <v>32</v>
      </c>
      <c r="AB15" s="31">
        <f>AB11-AB13</f>
        <v>9.9656324161590981E-2</v>
      </c>
      <c r="AE15" t="s">
        <v>32</v>
      </c>
      <c r="AF15" s="31">
        <f>AF11-AF13</f>
        <v>9.9901236503261104E-2</v>
      </c>
      <c r="AI15" t="s">
        <v>32</v>
      </c>
      <c r="AJ15" s="31">
        <f>AJ11-AJ13</f>
        <v>9.8427799096626856E-2</v>
      </c>
      <c r="AM15" t="s">
        <v>32</v>
      </c>
      <c r="AN15" s="31">
        <f>AN11-AN13</f>
        <v>9.8492772005194573E-2</v>
      </c>
      <c r="AQ15" t="s">
        <v>32</v>
      </c>
      <c r="AR15" s="31">
        <f>AR11-AR13</f>
        <v>9.714866196770322E-2</v>
      </c>
      <c r="AU15" t="s">
        <v>32</v>
      </c>
      <c r="AV15" s="31">
        <f>AV11-AV13</f>
        <v>0.10772794954852116</v>
      </c>
      <c r="AY15" t="s">
        <v>32</v>
      </c>
      <c r="AZ15" s="31">
        <f>AZ11-AZ13</f>
        <v>0.11136816195754873</v>
      </c>
      <c r="BC15" t="s">
        <v>32</v>
      </c>
      <c r="BD15" s="31">
        <f>BD11-BD13</f>
        <v>0.11426375299474967</v>
      </c>
    </row>
    <row r="16" spans="1:60" x14ac:dyDescent="0.25">
      <c r="A16" t="s">
        <v>44</v>
      </c>
      <c r="B16" s="27">
        <f>STDEV(B2:B14)</f>
        <v>1.7908895492301298E-2</v>
      </c>
      <c r="C16" s="27">
        <f>STDEV(C2:C14)</f>
        <v>2.1537847696847492E-2</v>
      </c>
      <c r="D16" s="27">
        <f>STDEV(D2:D14)</f>
        <v>4.5265247104137218</v>
      </c>
      <c r="E16" s="27">
        <f>STDEV(E2:E14)</f>
        <v>12.802744096882371</v>
      </c>
      <c r="F16" s="27">
        <f>STDEV(F2:F14)</f>
        <v>372.45601210168547</v>
      </c>
      <c r="G16" t="s">
        <v>33</v>
      </c>
      <c r="H16" s="32">
        <f>AVERAGE(H14:H15)</f>
        <v>9.3192530956776154E-2</v>
      </c>
      <c r="K16" t="s">
        <v>33</v>
      </c>
      <c r="L16" s="32">
        <f>AVERAGE(L14:L15)</f>
        <v>8.0088599847009459E-2</v>
      </c>
      <c r="O16" t="s">
        <v>33</v>
      </c>
      <c r="P16" s="32">
        <f>AVERAGE(P14:P15)</f>
        <v>0.10038395266319694</v>
      </c>
      <c r="S16" t="s">
        <v>33</v>
      </c>
      <c r="T16" s="32">
        <f>AVERAGE(T14:T15)</f>
        <v>0.10278450790766372</v>
      </c>
      <c r="W16" t="s">
        <v>33</v>
      </c>
      <c r="X16" s="32">
        <f>AVERAGE(X14:X15)</f>
        <v>0.10130965680269305</v>
      </c>
      <c r="AA16" t="s">
        <v>33</v>
      </c>
      <c r="AB16" s="32">
        <f>AVERAGE(AB14:AB15)</f>
        <v>9.5137557276892826E-2</v>
      </c>
      <c r="AE16" t="s">
        <v>33</v>
      </c>
      <c r="AF16" s="32">
        <f>AVERAGE(AF14:AF15)</f>
        <v>9.5361229199147191E-2</v>
      </c>
      <c r="AI16" t="s">
        <v>33</v>
      </c>
      <c r="AJ16" s="32">
        <f>AVERAGE(AJ14:AJ15)</f>
        <v>9.4014894010636896E-2</v>
      </c>
      <c r="AM16" t="s">
        <v>33</v>
      </c>
      <c r="AN16" s="32">
        <f>AVERAGE(AN14:AN15)</f>
        <v>9.4074296817928754E-2</v>
      </c>
      <c r="AQ16" t="s">
        <v>33</v>
      </c>
      <c r="AR16" s="32">
        <f>AVERAGE(AR14:AR15)</f>
        <v>9.2844764840855548E-2</v>
      </c>
      <c r="AU16" t="s">
        <v>33</v>
      </c>
      <c r="AV16" s="32">
        <f>AVERAGE(AV14:AV15)</f>
        <v>0.10248548027725593</v>
      </c>
      <c r="AY16" t="s">
        <v>33</v>
      </c>
      <c r="AZ16" s="32">
        <f>AVERAGE(AZ14:AZ15)</f>
        <v>0.1057834922571757</v>
      </c>
      <c r="BC16" t="s">
        <v>33</v>
      </c>
      <c r="BD16" s="32">
        <f>AVERAGE(BD14:BD15)</f>
        <v>0.10839994889163934</v>
      </c>
    </row>
    <row r="17" spans="1:56" x14ac:dyDescent="0.25">
      <c r="A17" t="s">
        <v>45</v>
      </c>
      <c r="B17" s="27">
        <f>MIN(B2:B14)</f>
        <v>0.31991790725455216</v>
      </c>
      <c r="C17" s="27">
        <f>MIN(C2:C14)</f>
        <v>0.75092430911568531</v>
      </c>
      <c r="D17" s="27">
        <f>MIN(D2:D14)</f>
        <v>30.148438269893557</v>
      </c>
      <c r="E17" s="27">
        <f>MIN(E2:E14)</f>
        <v>1971</v>
      </c>
      <c r="F17" s="27">
        <f>MIN(F2:F14)</f>
        <v>5.5555555555555558E-5</v>
      </c>
      <c r="G17" t="s">
        <v>34</v>
      </c>
      <c r="H17">
        <f>TINV(0.3173,H5)</f>
        <v>1.0475913649820714</v>
      </c>
      <c r="K17" t="s">
        <v>34</v>
      </c>
      <c r="L17">
        <f>TINV(0.3173,L5)</f>
        <v>1.052586480618851</v>
      </c>
      <c r="O17" t="s">
        <v>34</v>
      </c>
      <c r="P17">
        <f>TINV(0.3173,P5)</f>
        <v>1.052586480618851</v>
      </c>
      <c r="S17" t="s">
        <v>34</v>
      </c>
      <c r="T17">
        <f>TINV(0.3173,T5)</f>
        <v>1.052586480618851</v>
      </c>
      <c r="W17" t="s">
        <v>34</v>
      </c>
      <c r="X17">
        <f>TINV(0.3173,X5)</f>
        <v>1.052586480618851</v>
      </c>
      <c r="AA17" t="s">
        <v>34</v>
      </c>
      <c r="AB17">
        <f>TINV(0.3173,AB5)</f>
        <v>1.052586480618851</v>
      </c>
      <c r="AE17" t="s">
        <v>34</v>
      </c>
      <c r="AF17">
        <f>TINV(0.3173,AF5)</f>
        <v>1.052586480618851</v>
      </c>
      <c r="AI17" t="s">
        <v>34</v>
      </c>
      <c r="AJ17">
        <f>TINV(0.3173,AJ5)</f>
        <v>1.052586480618851</v>
      </c>
      <c r="AM17" t="s">
        <v>34</v>
      </c>
      <c r="AN17">
        <f>TINV(0.3173,AN5)</f>
        <v>1.052586480618851</v>
      </c>
      <c r="AQ17" t="s">
        <v>34</v>
      </c>
      <c r="AR17">
        <f>TINV(0.3173,AR5)</f>
        <v>1.052586480618851</v>
      </c>
      <c r="AU17" t="s">
        <v>34</v>
      </c>
      <c r="AV17">
        <f>TINV(0.3173,AV5)</f>
        <v>1.052586480618851</v>
      </c>
      <c r="AY17" t="s">
        <v>34</v>
      </c>
      <c r="AZ17">
        <f>TINV(0.3173,AZ5)</f>
        <v>1.052586480618851</v>
      </c>
      <c r="BC17" t="s">
        <v>34</v>
      </c>
      <c r="BD17">
        <f>TINV(0.3173,BD5)</f>
        <v>1.052586480618851</v>
      </c>
    </row>
    <row r="18" spans="1:56" x14ac:dyDescent="0.25">
      <c r="A18" t="s">
        <v>46</v>
      </c>
      <c r="B18" s="27">
        <f>MAX(B2:B14)</f>
        <v>0.38997976621732133</v>
      </c>
      <c r="C18" s="27">
        <f>MAX(C2:C14)</f>
        <v>0.81506876033066844</v>
      </c>
      <c r="D18" s="27">
        <f>MAX(D2:D14)</f>
        <v>44.074152197760718</v>
      </c>
      <c r="E18" s="27">
        <f>MAX(E2:E14)</f>
        <v>2006</v>
      </c>
      <c r="F18" s="27">
        <f>MAX(F2:F14)</f>
        <v>1082.2510822510822</v>
      </c>
      <c r="G18" t="s">
        <v>35</v>
      </c>
      <c r="H18">
        <f>H17*G3</f>
        <v>6.2326249825313311E-2</v>
      </c>
      <c r="K18" t="s">
        <v>35</v>
      </c>
      <c r="L18">
        <f>L17*K3</f>
        <v>5.0722932545465303E-2</v>
      </c>
      <c r="O18" t="s">
        <v>35</v>
      </c>
      <c r="P18">
        <f>P17*O3</f>
        <v>6.5200358388658675E-2</v>
      </c>
      <c r="S18" t="s">
        <v>35</v>
      </c>
      <c r="T18">
        <f>T17*S3</f>
        <v>6.7478198485366431E-2</v>
      </c>
      <c r="W18" t="s">
        <v>35</v>
      </c>
      <c r="X18">
        <f>X17*W3</f>
        <v>6.7418698293877671E-2</v>
      </c>
      <c r="AA18" t="s">
        <v>35</v>
      </c>
      <c r="AB18">
        <f>AB17*AA3</f>
        <v>6.3957656461416212E-2</v>
      </c>
      <c r="AE18" t="s">
        <v>35</v>
      </c>
      <c r="AF18">
        <f>AF17*AE3</f>
        <v>6.3671234704369584E-2</v>
      </c>
      <c r="AI18" t="s">
        <v>35</v>
      </c>
      <c r="AJ18">
        <f>AJ17*AI3</f>
        <v>6.2742932681090144E-2</v>
      </c>
      <c r="AM18" t="s">
        <v>35</v>
      </c>
      <c r="AN18">
        <f>AN17*AM3</f>
        <v>6.2510797743523569E-2</v>
      </c>
      <c r="AQ18" t="s">
        <v>35</v>
      </c>
      <c r="AR18">
        <f>AR17*AQ3</f>
        <v>6.1611432093229668E-2</v>
      </c>
      <c r="AU18" t="s">
        <v>35</v>
      </c>
      <c r="AV18">
        <f>AV17*AU3</f>
        <v>6.8237980357121017E-2</v>
      </c>
      <c r="AY18" t="s">
        <v>35</v>
      </c>
      <c r="AZ18">
        <f>AZ17*AY3</f>
        <v>7.0930269220355488E-2</v>
      </c>
      <c r="BC18" t="s">
        <v>35</v>
      </c>
      <c r="BD18">
        <f>BD17*BC3</f>
        <v>7.2732475160473389E-2</v>
      </c>
    </row>
    <row r="19" spans="1:56" x14ac:dyDescent="0.25">
      <c r="A19" t="s">
        <v>47</v>
      </c>
      <c r="B19" s="27">
        <f>ABS(B18-B17)</f>
        <v>7.0061858962769175E-2</v>
      </c>
      <c r="C19" s="27">
        <f>ABS(C18-C17)</f>
        <v>6.4144451214983134E-2</v>
      </c>
      <c r="D19" s="27">
        <f>ABS(D18-D17)</f>
        <v>13.925713927867161</v>
      </c>
      <c r="E19" s="27">
        <f>ABS(E18-E17)</f>
        <v>35</v>
      </c>
      <c r="F19" s="27">
        <f>ABS(F18-F17)</f>
        <v>1082.2510266955267</v>
      </c>
      <c r="G19" t="s">
        <v>36</v>
      </c>
      <c r="H19">
        <f>G2+H18</f>
        <v>1.5060145512990142</v>
      </c>
      <c r="K19" t="s">
        <v>36</v>
      </c>
      <c r="L19">
        <f>K2+L18</f>
        <v>1.4277376493226712</v>
      </c>
      <c r="O19" t="s">
        <v>36</v>
      </c>
      <c r="P19">
        <f>O2+P18</f>
        <v>1.4791007805868175</v>
      </c>
      <c r="S19" t="s">
        <v>36</v>
      </c>
      <c r="T19">
        <f>S2+T18</f>
        <v>1.4968302770489381</v>
      </c>
      <c r="W19" t="s">
        <v>36</v>
      </c>
      <c r="X19">
        <f>W2+X18</f>
        <v>1.5161557032741813</v>
      </c>
      <c r="AA19" t="s">
        <v>36</v>
      </c>
      <c r="AB19">
        <f>AA2+AB18</f>
        <v>1.5268953898297923</v>
      </c>
      <c r="AE19" t="s">
        <v>36</v>
      </c>
      <c r="AF19">
        <f>AE2+AF18</f>
        <v>1.5166620526278678</v>
      </c>
      <c r="AI19" t="s">
        <v>36</v>
      </c>
      <c r="AJ19">
        <f>AI2+AJ18</f>
        <v>1.5149309074136139</v>
      </c>
      <c r="AM19" t="s">
        <v>36</v>
      </c>
      <c r="AN19">
        <f>AM2+AN18</f>
        <v>1.5084177767005964</v>
      </c>
      <c r="AQ19" t="s">
        <v>36</v>
      </c>
      <c r="AR19">
        <f>AQ2+AR18</f>
        <v>1.505477935878178</v>
      </c>
      <c r="AU19" t="s">
        <v>36</v>
      </c>
      <c r="AV19">
        <f>AU2+AV18</f>
        <v>1.5178720274759598</v>
      </c>
      <c r="AY19" t="s">
        <v>36</v>
      </c>
      <c r="AZ19">
        <f>AY2+AZ18</f>
        <v>1.5311129693536454</v>
      </c>
      <c r="BC19" t="s">
        <v>36</v>
      </c>
      <c r="BD19">
        <f>BC2+BD18</f>
        <v>1.5341471870785699</v>
      </c>
    </row>
    <row r="20" spans="1:56" x14ac:dyDescent="0.25">
      <c r="A20" t="s">
        <v>48</v>
      </c>
      <c r="B20" s="27">
        <f>COUNT(B2:B14)</f>
        <v>13</v>
      </c>
      <c r="G20" t="s">
        <v>37</v>
      </c>
      <c r="H20">
        <f>G2-H18</f>
        <v>1.3813620516483878</v>
      </c>
      <c r="K20" t="s">
        <v>37</v>
      </c>
      <c r="L20">
        <f>K2-L18</f>
        <v>1.3262917842317408</v>
      </c>
      <c r="O20" t="s">
        <v>37</v>
      </c>
      <c r="P20">
        <f>O2-P18</f>
        <v>1.3487000638095001</v>
      </c>
      <c r="S20" t="s">
        <v>37</v>
      </c>
      <c r="T20">
        <f>S2-T18</f>
        <v>1.3618738800782051</v>
      </c>
      <c r="W20" t="s">
        <v>37</v>
      </c>
      <c r="X20">
        <f>W2-X18</f>
        <v>1.3813183066864261</v>
      </c>
      <c r="AA20" t="s">
        <v>37</v>
      </c>
      <c r="AB20">
        <f>AA2-AB18</f>
        <v>1.39898007690696</v>
      </c>
      <c r="AE20" t="s">
        <v>37</v>
      </c>
      <c r="AF20">
        <f>AE2-AF18</f>
        <v>1.3893195832191287</v>
      </c>
      <c r="AI20" t="s">
        <v>37</v>
      </c>
      <c r="AJ20">
        <f>AI2-AJ18</f>
        <v>1.3894450420514335</v>
      </c>
      <c r="AM20" t="s">
        <v>37</v>
      </c>
      <c r="AN20">
        <f>AM2-AN18</f>
        <v>1.3833961812135493</v>
      </c>
      <c r="AQ20" t="s">
        <v>37</v>
      </c>
      <c r="AR20">
        <f>AQ2-AR18</f>
        <v>1.3822550716917186</v>
      </c>
      <c r="AU20" t="s">
        <v>37</v>
      </c>
      <c r="AV20">
        <f>AU2-AV18</f>
        <v>1.381396066761718</v>
      </c>
      <c r="AY20" t="s">
        <v>37</v>
      </c>
      <c r="AZ20">
        <f>AY2-AZ18</f>
        <v>1.3892524309129344</v>
      </c>
      <c r="BC20" t="s">
        <v>37</v>
      </c>
      <c r="BD20">
        <f>BC2-BD18</f>
        <v>1.388682236757623</v>
      </c>
    </row>
    <row r="21" spans="1:56" x14ac:dyDescent="0.25">
      <c r="G21" t="s">
        <v>28</v>
      </c>
      <c r="H21" s="31">
        <f>LN(G2)</f>
        <v>0.36720115946481369</v>
      </c>
      <c r="K21" t="s">
        <v>28</v>
      </c>
      <c r="L21" s="31">
        <f>LN(K2)</f>
        <v>0.31991790725455216</v>
      </c>
      <c r="O21" t="s">
        <v>28</v>
      </c>
      <c r="P21" s="31">
        <f>LN(O2)</f>
        <v>0.34635214222100175</v>
      </c>
      <c r="S21" t="s">
        <v>28</v>
      </c>
      <c r="T21" s="31">
        <f>LN(S2)</f>
        <v>0.35722124968107261</v>
      </c>
      <c r="W21" t="s">
        <v>28</v>
      </c>
      <c r="X21" s="31">
        <f>LN(W2)</f>
        <v>0.37069214581644694</v>
      </c>
      <c r="AA21" t="s">
        <v>28</v>
      </c>
      <c r="AB21" s="31">
        <f>LN(AA2)</f>
        <v>0.38044656020837408</v>
      </c>
      <c r="AE21" t="s">
        <v>28</v>
      </c>
      <c r="AF21" s="31">
        <f>LN(AE2)</f>
        <v>0.37362406517622954</v>
      </c>
      <c r="AI21" t="s">
        <v>28</v>
      </c>
      <c r="AJ21" s="31">
        <f>LN(AI2)</f>
        <v>0.37307136720566642</v>
      </c>
      <c r="AM21" t="s">
        <v>28</v>
      </c>
      <c r="AN21" s="31">
        <f>LN(AM2)</f>
        <v>0.36873679176211038</v>
      </c>
      <c r="AQ21" t="s">
        <v>28</v>
      </c>
      <c r="AR21" s="31">
        <f>LN(AQ2)</f>
        <v>0.36732458729458095</v>
      </c>
      <c r="AU21" t="s">
        <v>28</v>
      </c>
      <c r="AV21" s="31">
        <f>LN(AU2)</f>
        <v>0.37131114328161136</v>
      </c>
      <c r="AY21" t="s">
        <v>28</v>
      </c>
      <c r="AZ21" s="31">
        <f>LN(AY2)</f>
        <v>0.37856156496884991</v>
      </c>
      <c r="BC21" t="s">
        <v>28</v>
      </c>
      <c r="BD21" s="31">
        <f>LN(BC2)</f>
        <v>0.37940494732724844</v>
      </c>
    </row>
    <row r="22" spans="1:56" x14ac:dyDescent="0.25">
      <c r="G22" t="s">
        <v>38</v>
      </c>
      <c r="H22" s="31">
        <f>LN(H19)</f>
        <v>0.40946679154816379</v>
      </c>
      <c r="K22" t="s">
        <v>38</v>
      </c>
      <c r="L22" s="31">
        <f>LN(L19)</f>
        <v>0.3560911280772821</v>
      </c>
      <c r="O22" t="s">
        <v>38</v>
      </c>
      <c r="P22" s="31">
        <f>LN(P19)</f>
        <v>0.39143432243949899</v>
      </c>
      <c r="S22" t="s">
        <v>38</v>
      </c>
      <c r="T22" s="31">
        <f>LN(T19)</f>
        <v>0.40334972362520566</v>
      </c>
      <c r="W22" t="s">
        <v>38</v>
      </c>
      <c r="X22" s="31">
        <f>LN(X19)</f>
        <v>0.41617798859145183</v>
      </c>
      <c r="AA22" t="s">
        <v>38</v>
      </c>
      <c r="AB22" s="31">
        <f>LN(AB19)</f>
        <v>0.42323651690209124</v>
      </c>
      <c r="AE22" t="s">
        <v>38</v>
      </c>
      <c r="AF22" s="31">
        <f>LN(AF19)</f>
        <v>0.41651190206673794</v>
      </c>
      <c r="AI22" t="s">
        <v>38</v>
      </c>
      <c r="AJ22" s="31">
        <f>LN(AJ19)</f>
        <v>0.41536983225378082</v>
      </c>
      <c r="AM22" t="s">
        <v>38</v>
      </c>
      <c r="AN22" s="31">
        <f>LN(AN19)</f>
        <v>0.41106127146958477</v>
      </c>
      <c r="AQ22" t="s">
        <v>38</v>
      </c>
      <c r="AR22" s="31">
        <f>LN(AR19)</f>
        <v>0.40911041315519059</v>
      </c>
      <c r="AU22" t="s">
        <v>38</v>
      </c>
      <c r="AV22" s="31">
        <f>LN(AV19)</f>
        <v>0.41730937204418839</v>
      </c>
      <c r="AY22" t="s">
        <v>38</v>
      </c>
      <c r="AZ22" s="31">
        <f>LN(AZ19)</f>
        <v>0.42599490190478367</v>
      </c>
      <c r="BC22" t="s">
        <v>38</v>
      </c>
      <c r="BD22" s="31">
        <f>LN(BD19)</f>
        <v>0.42797464819782327</v>
      </c>
    </row>
    <row r="23" spans="1:56" x14ac:dyDescent="0.25">
      <c r="G23" t="s">
        <v>39</v>
      </c>
      <c r="H23" s="31">
        <f>LN(H20)</f>
        <v>0.32307000635895222</v>
      </c>
      <c r="K23" t="s">
        <v>39</v>
      </c>
      <c r="L23" s="31">
        <f>LN(L20)</f>
        <v>0.28238691599679067</v>
      </c>
      <c r="O23" t="s">
        <v>39</v>
      </c>
      <c r="P23" s="31">
        <f>LN(P20)</f>
        <v>0.2991412128525297</v>
      </c>
      <c r="S23" t="s">
        <v>39</v>
      </c>
      <c r="T23" s="31">
        <f>LN(T20)</f>
        <v>0.3088616043782394</v>
      </c>
      <c r="W23" t="s">
        <v>39</v>
      </c>
      <c r="X23" s="31">
        <f>LN(X20)</f>
        <v>0.32303833786582864</v>
      </c>
      <c r="AA23" t="s">
        <v>39</v>
      </c>
      <c r="AB23" s="31">
        <f>LN(AB20)</f>
        <v>0.33574345462908878</v>
      </c>
      <c r="AE23" t="s">
        <v>39</v>
      </c>
      <c r="AF23" s="31">
        <f>LN(AF20)</f>
        <v>0.32881411881876688</v>
      </c>
      <c r="AI23" t="s">
        <v>39</v>
      </c>
      <c r="AJ23" s="31">
        <f>LN(AJ20)</f>
        <v>0.32890441709826063</v>
      </c>
      <c r="AM23" t="s">
        <v>39</v>
      </c>
      <c r="AN23" s="31">
        <f>LN(AN20)</f>
        <v>0.32454147674505179</v>
      </c>
      <c r="AQ23" t="s">
        <v>39</v>
      </c>
      <c r="AR23" s="31">
        <f>LN(AR20)</f>
        <v>0.32371627538577991</v>
      </c>
      <c r="AU23" t="s">
        <v>39</v>
      </c>
      <c r="AV23" s="31">
        <f>LN(AV20)</f>
        <v>0.32309463038456293</v>
      </c>
      <c r="AY23" t="s">
        <v>39</v>
      </c>
      <c r="AZ23" s="31">
        <f>LN(AZ20)</f>
        <v>0.32876578297872683</v>
      </c>
      <c r="BC23" t="s">
        <v>39</v>
      </c>
      <c r="BD23" s="31">
        <f>LN(BD20)</f>
        <v>0.32835526636726375</v>
      </c>
    </row>
    <row r="24" spans="1:56" x14ac:dyDescent="0.25">
      <c r="G24" t="s">
        <v>40</v>
      </c>
      <c r="H24" s="31">
        <f>H22-H21</f>
        <v>4.2265632083350102E-2</v>
      </c>
      <c r="K24" t="s">
        <v>40</v>
      </c>
      <c r="L24" s="31">
        <f>L22-L21</f>
        <v>3.6173220822729946E-2</v>
      </c>
      <c r="O24" t="s">
        <v>40</v>
      </c>
      <c r="P24" s="31">
        <f>P22-P21</f>
        <v>4.5082180218497248E-2</v>
      </c>
      <c r="S24" t="s">
        <v>40</v>
      </c>
      <c r="T24" s="31">
        <f>T22-T21</f>
        <v>4.6128473944133053E-2</v>
      </c>
      <c r="W24" t="s">
        <v>40</v>
      </c>
      <c r="X24" s="31">
        <f>X22-X21</f>
        <v>4.5485842775004892E-2</v>
      </c>
      <c r="AA24" t="s">
        <v>40</v>
      </c>
      <c r="AB24" s="31">
        <f>AB22-AB21</f>
        <v>4.2789956693717157E-2</v>
      </c>
      <c r="AE24" t="s">
        <v>40</v>
      </c>
      <c r="AF24" s="31">
        <f>AF22-AF21</f>
        <v>4.2887836890508402E-2</v>
      </c>
      <c r="AI24" t="s">
        <v>40</v>
      </c>
      <c r="AJ24" s="31">
        <f>AJ22-AJ21</f>
        <v>4.2298465048114409E-2</v>
      </c>
      <c r="AM24" t="s">
        <v>40</v>
      </c>
      <c r="AN24" s="31">
        <f>AN22-AN21</f>
        <v>4.2324479707474383E-2</v>
      </c>
      <c r="AQ24" t="s">
        <v>40</v>
      </c>
      <c r="AR24" s="31">
        <f>AR22-AR21</f>
        <v>4.1785825860609638E-2</v>
      </c>
      <c r="AU24" t="s">
        <v>40</v>
      </c>
      <c r="AV24" s="31">
        <f>AV22-AV21</f>
        <v>4.5998228762577031E-2</v>
      </c>
      <c r="AY24" t="s">
        <v>40</v>
      </c>
      <c r="AZ24" s="31">
        <f>AZ22-AZ21</f>
        <v>4.7433336935933768E-2</v>
      </c>
      <c r="BC24" t="s">
        <v>40</v>
      </c>
      <c r="BD24" s="31">
        <f>BD22-BD21</f>
        <v>4.8569700870574828E-2</v>
      </c>
    </row>
    <row r="25" spans="1:56" x14ac:dyDescent="0.25">
      <c r="G25" t="s">
        <v>41</v>
      </c>
      <c r="H25" s="31">
        <f>H21-H23</f>
        <v>4.4131153105861465E-2</v>
      </c>
      <c r="K25" t="s">
        <v>41</v>
      </c>
      <c r="L25" s="31">
        <f>L21-L23</f>
        <v>3.7530991257761492E-2</v>
      </c>
      <c r="O25" t="s">
        <v>41</v>
      </c>
      <c r="P25" s="31">
        <f>P21-P23</f>
        <v>4.7210929368472043E-2</v>
      </c>
      <c r="S25" t="s">
        <v>41</v>
      </c>
      <c r="T25" s="31">
        <f>T21-T23</f>
        <v>4.835964530283321E-2</v>
      </c>
      <c r="W25" t="s">
        <v>41</v>
      </c>
      <c r="X25" s="31">
        <f>X21-X23</f>
        <v>4.7653807950618299E-2</v>
      </c>
      <c r="AA25" t="s">
        <v>41</v>
      </c>
      <c r="AB25" s="31">
        <f>AB21-AB23</f>
        <v>4.4703105579285307E-2</v>
      </c>
      <c r="AE25" t="s">
        <v>41</v>
      </c>
      <c r="AF25" s="31">
        <f>AF21-AF23</f>
        <v>4.480994635746266E-2</v>
      </c>
      <c r="AI25" t="s">
        <v>41</v>
      </c>
      <c r="AJ25" s="31">
        <f>AJ21-AJ23</f>
        <v>4.4166950107405789E-2</v>
      </c>
      <c r="AM25" t="s">
        <v>41</v>
      </c>
      <c r="AN25" s="31">
        <f>AN21-AN23</f>
        <v>4.419531501705859E-2</v>
      </c>
      <c r="AQ25" t="s">
        <v>41</v>
      </c>
      <c r="AR25" s="31">
        <f>AR21-AR23</f>
        <v>4.3608311908801045E-2</v>
      </c>
      <c r="AU25" t="s">
        <v>41</v>
      </c>
      <c r="AV25" s="31">
        <f>AV21-AV23</f>
        <v>4.8216512897048425E-2</v>
      </c>
      <c r="AY25" t="s">
        <v>41</v>
      </c>
      <c r="AZ25" s="31">
        <f>AZ21-AZ23</f>
        <v>4.9795781990123078E-2</v>
      </c>
      <c r="BC25" t="s">
        <v>41</v>
      </c>
      <c r="BD25" s="31">
        <f>BD21-BD23</f>
        <v>5.1049680959984689E-2</v>
      </c>
    </row>
    <row r="26" spans="1:56" x14ac:dyDescent="0.25">
      <c r="G26" t="s">
        <v>42</v>
      </c>
      <c r="H26" s="32">
        <f>AVERAGE(H24:H25)</f>
        <v>4.3198392594605783E-2</v>
      </c>
      <c r="K26" t="s">
        <v>42</v>
      </c>
      <c r="L26" s="32">
        <f>AVERAGE(L24:L25)</f>
        <v>3.6852106040245719E-2</v>
      </c>
      <c r="O26" t="s">
        <v>42</v>
      </c>
      <c r="P26" s="32">
        <f>AVERAGE(P24:P25)</f>
        <v>4.6146554793484645E-2</v>
      </c>
      <c r="S26" t="s">
        <v>42</v>
      </c>
      <c r="T26" s="32">
        <f>AVERAGE(T24:T25)</f>
        <v>4.7244059623483131E-2</v>
      </c>
      <c r="W26" t="s">
        <v>42</v>
      </c>
      <c r="X26" s="32">
        <f>AVERAGE(X24:X25)</f>
        <v>4.6569825362811595E-2</v>
      </c>
      <c r="AA26" t="s">
        <v>42</v>
      </c>
      <c r="AB26" s="32">
        <f>AVERAGE(AB24:AB25)</f>
        <v>4.3746531136501232E-2</v>
      </c>
      <c r="AE26" t="s">
        <v>42</v>
      </c>
      <c r="AF26" s="32">
        <f>AVERAGE(AF24:AF25)</f>
        <v>4.3848891623985531E-2</v>
      </c>
      <c r="AI26" t="s">
        <v>42</v>
      </c>
      <c r="AJ26" s="32">
        <f>AVERAGE(AJ24:AJ25)</f>
        <v>4.3232707577760099E-2</v>
      </c>
      <c r="AM26" t="s">
        <v>42</v>
      </c>
      <c r="AN26" s="32">
        <f>AVERAGE(AN24:AN25)</f>
        <v>4.3259897362266486E-2</v>
      </c>
      <c r="AQ26" t="s">
        <v>42</v>
      </c>
      <c r="AR26" s="32">
        <f>AVERAGE(AR24:AR25)</f>
        <v>4.2697068884705341E-2</v>
      </c>
      <c r="AU26" t="s">
        <v>42</v>
      </c>
      <c r="AV26" s="32">
        <f>AVERAGE(AV24:AV25)</f>
        <v>4.7107370829812728E-2</v>
      </c>
      <c r="AY26" t="s">
        <v>42</v>
      </c>
      <c r="AZ26" s="32">
        <f>AVERAGE(AZ24:AZ25)</f>
        <v>4.8614559463028423E-2</v>
      </c>
      <c r="BC26" t="s">
        <v>42</v>
      </c>
      <c r="BD26" s="32">
        <f>AVERAGE(BD24:BD25)</f>
        <v>4.9809690915279758E-2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26"/>
  <sheetViews>
    <sheetView workbookViewId="0">
      <selection activeCell="F1" sqref="F1"/>
    </sheetView>
  </sheetViews>
  <sheetFormatPr defaultColWidth="11" defaultRowHeight="15.75" x14ac:dyDescent="0.25"/>
  <sheetData>
    <row r="1" spans="1:60" ht="27.75" thickTop="1" thickBot="1" x14ac:dyDescent="0.3">
      <c r="B1" s="27" t="s">
        <v>21</v>
      </c>
      <c r="C1" s="27" t="s">
        <v>22</v>
      </c>
      <c r="D1" s="27" t="s">
        <v>23</v>
      </c>
      <c r="E1" s="33" t="s">
        <v>0</v>
      </c>
      <c r="F1" s="33" t="s">
        <v>1</v>
      </c>
      <c r="G1" s="25">
        <f>LN(G2)</f>
        <v>0.36720115946481369</v>
      </c>
      <c r="H1" s="26">
        <f>G4</f>
        <v>0.77593736642772781</v>
      </c>
      <c r="I1" s="1" t="s">
        <v>0</v>
      </c>
      <c r="J1" s="1" t="s">
        <v>1</v>
      </c>
      <c r="K1" s="28">
        <f>LN(K2)</f>
        <v>0.31991790725455216</v>
      </c>
      <c r="L1" s="29">
        <f>K4</f>
        <v>0.81506876033066844</v>
      </c>
      <c r="M1" s="1" t="s">
        <v>0</v>
      </c>
      <c r="N1" s="1" t="s">
        <v>1</v>
      </c>
      <c r="O1" s="28">
        <f>LN(O2)</f>
        <v>0.34635214222100175</v>
      </c>
      <c r="P1" s="29">
        <f>O4</f>
        <v>0.75766089189767782</v>
      </c>
      <c r="Q1" s="1" t="s">
        <v>0</v>
      </c>
      <c r="R1" s="1" t="s">
        <v>1</v>
      </c>
      <c r="S1" s="28">
        <f>LN(S2)</f>
        <v>0.35722124968107261</v>
      </c>
      <c r="T1" s="29">
        <f>S4</f>
        <v>0.75639531227293699</v>
      </c>
      <c r="U1" s="1" t="s">
        <v>0</v>
      </c>
      <c r="V1" s="1" t="s">
        <v>1</v>
      </c>
      <c r="W1" s="28">
        <f>LN(W2)</f>
        <v>0.37069214581644694</v>
      </c>
      <c r="X1" s="29">
        <f>W4</f>
        <v>0.7700891828300882</v>
      </c>
      <c r="Y1" s="1" t="s">
        <v>0</v>
      </c>
      <c r="Z1" s="1" t="s">
        <v>1</v>
      </c>
      <c r="AA1" s="28">
        <f>LN(AA2)</f>
        <v>0.38044656020837408</v>
      </c>
      <c r="AB1" s="29">
        <f>AA4</f>
        <v>0.79675980549237779</v>
      </c>
      <c r="AC1" s="1" t="s">
        <v>0</v>
      </c>
      <c r="AD1" s="1" t="s">
        <v>1</v>
      </c>
      <c r="AE1" s="28">
        <f>LN(AE2)</f>
        <v>0.37362406517622954</v>
      </c>
      <c r="AF1" s="29">
        <f>AE4</f>
        <v>0.79231726106364275</v>
      </c>
      <c r="AG1" s="1" t="s">
        <v>0</v>
      </c>
      <c r="AH1" s="1" t="s">
        <v>1</v>
      </c>
      <c r="AI1" s="28">
        <f>LN(AI2)</f>
        <v>0.37307136720566642</v>
      </c>
      <c r="AJ1" s="29">
        <f>AI4</f>
        <v>0.79663000577713161</v>
      </c>
      <c r="AK1" s="1" t="s">
        <v>0</v>
      </c>
      <c r="AL1" s="1" t="s">
        <v>1</v>
      </c>
      <c r="AM1" s="28">
        <f>LN(AM2)</f>
        <v>0.36873679176211038</v>
      </c>
      <c r="AN1" s="29">
        <f>AM4</f>
        <v>0.79403206967475137</v>
      </c>
      <c r="AO1" s="1" t="s">
        <v>0</v>
      </c>
      <c r="AP1" s="1" t="s">
        <v>1</v>
      </c>
      <c r="AQ1" s="28">
        <f>LN(AQ2)</f>
        <v>0.36732458729458095</v>
      </c>
      <c r="AR1" s="29">
        <f>AQ4</f>
        <v>0.7974952783575241</v>
      </c>
      <c r="AS1" s="1" t="s">
        <v>0</v>
      </c>
      <c r="AT1" s="1" t="s">
        <v>1</v>
      </c>
      <c r="AU1" s="28">
        <f>LN(AU2)</f>
        <v>0.37131114328161136</v>
      </c>
      <c r="AV1" s="29">
        <f>AU4</f>
        <v>0.76638208975928646</v>
      </c>
      <c r="AW1" s="1" t="s">
        <v>0</v>
      </c>
      <c r="AX1" s="1" t="s">
        <v>1</v>
      </c>
      <c r="AY1" s="28">
        <f>LN(AY2)</f>
        <v>0.37856156496884991</v>
      </c>
      <c r="AZ1" s="29">
        <f>AY4</f>
        <v>0.75937914300711806</v>
      </c>
      <c r="BA1" s="1" t="s">
        <v>0</v>
      </c>
      <c r="BB1" s="1" t="s">
        <v>1</v>
      </c>
      <c r="BC1" s="28">
        <f>LN(BC2)</f>
        <v>0.37940494732724844</v>
      </c>
      <c r="BD1" s="29">
        <f>BC4</f>
        <v>0.75092430911568531</v>
      </c>
      <c r="BE1" s="1" t="s">
        <v>0</v>
      </c>
      <c r="BF1" s="1" t="s">
        <v>1</v>
      </c>
      <c r="BG1" s="28">
        <f>LN(BG2)</f>
        <v>0.38997976621732133</v>
      </c>
      <c r="BH1" s="29">
        <f>BG4</f>
        <v>0.75573875249821876</v>
      </c>
    </row>
    <row r="2" spans="1:60" ht="16.5" thickTop="1" x14ac:dyDescent="0.25">
      <c r="B2">
        <v>0.31991790725455216</v>
      </c>
      <c r="C2" s="30">
        <v>0.81506876033066844</v>
      </c>
      <c r="D2">
        <v>44.074152197760718</v>
      </c>
      <c r="E2" s="2">
        <v>1971</v>
      </c>
      <c r="F2" s="3">
        <v>5.5555555555555558E-5</v>
      </c>
      <c r="G2">
        <f t="array" ref="G2:H6">LOGEST(F2:F14,E2:E14,TRUE, TRUE)</f>
        <v>1.443688301473701</v>
      </c>
      <c r="H2">
        <v>6.0544004820905746E-317</v>
      </c>
      <c r="I2" s="2">
        <v>1972</v>
      </c>
      <c r="J2" s="3">
        <v>1.3333333333333333E-3</v>
      </c>
      <c r="K2">
        <f t="array" ref="K2:L6">LOGEST(J2:J13,I2:I13,TRUE, TRUE)</f>
        <v>1.377014716777206</v>
      </c>
      <c r="L2">
        <v>5.8351491041571157E-276</v>
      </c>
      <c r="M2" s="2">
        <v>1971</v>
      </c>
      <c r="N2" s="3">
        <v>5.5555555555555558E-5</v>
      </c>
      <c r="O2">
        <f t="array" ref="O2:P6">LOGEST(N2:N13,M2:M13,TRUE, TRUE)</f>
        <v>1.4139004221981588</v>
      </c>
      <c r="P2">
        <v>7.2600202268400955E-299</v>
      </c>
      <c r="Q2" s="2">
        <v>1971</v>
      </c>
      <c r="R2" s="3">
        <v>5.5555555555555558E-5</v>
      </c>
      <c r="S2">
        <f t="array" ref="S2:T6">LOGEST(R2:R13,Q2:Q13,TRUE, TRUE)</f>
        <v>1.4293520785635716</v>
      </c>
      <c r="T2">
        <v>2.7550569934595823E-308</v>
      </c>
      <c r="U2" s="2">
        <v>1971</v>
      </c>
      <c r="V2" s="3">
        <v>5.5555555555555558E-5</v>
      </c>
      <c r="W2">
        <f t="array" ref="W2:X6">LOGEST(V2:V13,U2:U13,TRUE, TRUE)</f>
        <v>1.4487370049803037</v>
      </c>
      <c r="X2">
        <v>5.6195026557983382E-320</v>
      </c>
      <c r="Y2" s="2">
        <v>1971</v>
      </c>
      <c r="Z2" s="3">
        <v>5.5555555555555558E-5</v>
      </c>
      <c r="AA2">
        <f t="array" ref="AA2:AB6">LOGEST(Z2:Z13,Y2:Y13,TRUE, TRUE)</f>
        <v>1.4629377333683762</v>
      </c>
      <c r="AB2">
        <v>0</v>
      </c>
      <c r="AC2" s="2">
        <v>1971</v>
      </c>
      <c r="AD2" s="3">
        <v>5.5555555555555558E-5</v>
      </c>
      <c r="AE2">
        <f t="array" ref="AE2:AF6">LOGEST(AD2:AD13,AC2:AC13,TRUE, TRUE)</f>
        <v>1.4529908179234983</v>
      </c>
      <c r="AF2">
        <v>1.432790372939615E-322</v>
      </c>
      <c r="AG2" s="2">
        <v>1971</v>
      </c>
      <c r="AH2" s="3">
        <v>5.5555555555555558E-5</v>
      </c>
      <c r="AI2">
        <f t="array" ref="AI2:AJ6">LOGEST(AH2:AH13,AG2:AG13,TRUE, TRUE)</f>
        <v>1.4521879747325237</v>
      </c>
      <c r="AJ2">
        <v>4.2489645542347203E-322</v>
      </c>
      <c r="AK2" s="2">
        <v>1971</v>
      </c>
      <c r="AL2" s="3">
        <v>5.5555555555555558E-5</v>
      </c>
      <c r="AM2">
        <f t="array" ref="AM2:AN6">LOGEST(AL2:AL13,AK2:AK13,TRUE, TRUE)</f>
        <v>1.4459069789570729</v>
      </c>
      <c r="AN2">
        <v>2.3146876694533232E-318</v>
      </c>
      <c r="AO2" s="2">
        <v>1971</v>
      </c>
      <c r="AP2" s="3">
        <v>5.5555555555555558E-5</v>
      </c>
      <c r="AQ2">
        <f t="array" ref="AQ2:AR6">LOGEST(AP2:AP13,AO2:AO13,TRUE, TRUE)</f>
        <v>1.4438665037849483</v>
      </c>
      <c r="AR2">
        <v>3.7173034771388299E-317</v>
      </c>
      <c r="AS2" s="2">
        <v>1971</v>
      </c>
      <c r="AT2" s="3">
        <v>5.5555555555555558E-5</v>
      </c>
      <c r="AU2">
        <f t="array" ref="AU2:AV6">LOGEST(AT2:AT13,AS2:AS13,TRUE, TRUE)</f>
        <v>1.4496340471188389</v>
      </c>
      <c r="AV2">
        <v>1.8260666270292472E-320</v>
      </c>
      <c r="AW2" s="2">
        <v>1971</v>
      </c>
      <c r="AX2" s="3">
        <v>5.5555555555555558E-5</v>
      </c>
      <c r="AY2">
        <f t="array" ref="AY2:AZ6">LOGEST(AX2:AX13,AW2:AW13,TRUE, TRUE)</f>
        <v>1.4601827001332899</v>
      </c>
      <c r="AZ2">
        <v>0</v>
      </c>
      <c r="BA2" s="2">
        <v>1971</v>
      </c>
      <c r="BB2" s="3">
        <v>5.5555555555555558E-5</v>
      </c>
      <c r="BC2">
        <f t="array" ref="BC2:BD6">LOGEST(BB2:BB13,BA2:BA13,TRUE, TRUE)</f>
        <v>1.4614147119180965</v>
      </c>
      <c r="BD2">
        <v>0</v>
      </c>
      <c r="BE2" s="2">
        <v>1971</v>
      </c>
      <c r="BF2" s="3">
        <v>5.5555555555555558E-5</v>
      </c>
      <c r="BG2">
        <f t="array" ref="BG2:BH6">LOGEST(BF2:BF13,BE2:BE13,TRUE, TRUE)</f>
        <v>1.4769509092765789</v>
      </c>
      <c r="BH2">
        <v>0</v>
      </c>
    </row>
    <row r="3" spans="1:60" x14ac:dyDescent="0.25">
      <c r="B3">
        <v>0.34635214222100175</v>
      </c>
      <c r="C3" s="30">
        <v>0.75766089189767782</v>
      </c>
      <c r="D3">
        <v>31.264491225979626</v>
      </c>
      <c r="E3" s="2">
        <v>1972</v>
      </c>
      <c r="F3" s="3">
        <v>1.3333333333333333E-3</v>
      </c>
      <c r="G3">
        <v>5.9494810580440372E-2</v>
      </c>
      <c r="H3">
        <v>118.10404283972473</v>
      </c>
      <c r="I3" s="2">
        <v>1973</v>
      </c>
      <c r="J3" s="3">
        <v>6.6666666666666671E-3</v>
      </c>
      <c r="K3">
        <v>4.8188850492971926E-2</v>
      </c>
      <c r="L3">
        <v>95.716875597139989</v>
      </c>
      <c r="M3" s="2">
        <v>1973</v>
      </c>
      <c r="N3" s="3">
        <v>6.6666666666666671E-3</v>
      </c>
      <c r="O3">
        <v>6.1942994318457512E-2</v>
      </c>
      <c r="P3">
        <v>123.03142574414829</v>
      </c>
      <c r="Q3" s="2">
        <v>1972</v>
      </c>
      <c r="R3" s="3">
        <v>1.3333333333333333E-3</v>
      </c>
      <c r="S3">
        <v>6.4107035125221951E-2</v>
      </c>
      <c r="T3">
        <v>127.32434683955384</v>
      </c>
      <c r="U3" s="2">
        <v>1972</v>
      </c>
      <c r="V3" s="3">
        <v>1.3333333333333333E-3</v>
      </c>
      <c r="W3">
        <v>6.4050507521472205E-2</v>
      </c>
      <c r="X3">
        <v>127.20146578556243</v>
      </c>
      <c r="Y3" s="2">
        <v>1972</v>
      </c>
      <c r="Z3" s="3">
        <v>1.3333333333333333E-3</v>
      </c>
      <c r="AA3">
        <v>6.0762376905898842E-2</v>
      </c>
      <c r="AB3">
        <v>120.66634731111387</v>
      </c>
      <c r="AC3" s="2">
        <v>1972</v>
      </c>
      <c r="AD3" s="3">
        <v>1.3333333333333333E-3</v>
      </c>
      <c r="AE3">
        <v>6.0490264578483971E-2</v>
      </c>
      <c r="AF3">
        <v>120.10588169515319</v>
      </c>
      <c r="AG3" s="2">
        <v>1972</v>
      </c>
      <c r="AH3" s="3">
        <v>1.3333333333333333E-3</v>
      </c>
      <c r="AI3">
        <v>5.9608339871704857E-2</v>
      </c>
      <c r="AJ3">
        <v>118.3498294492168</v>
      </c>
      <c r="AK3" s="2">
        <v>1972</v>
      </c>
      <c r="AL3" s="3">
        <v>1.3333333333333333E-3</v>
      </c>
      <c r="AM3">
        <v>5.9387802232431654E-2</v>
      </c>
      <c r="AN3">
        <v>117.89713555814652</v>
      </c>
      <c r="AO3" s="2">
        <v>1972</v>
      </c>
      <c r="AP3" s="3">
        <v>1.3333333333333333E-3</v>
      </c>
      <c r="AQ3">
        <v>5.8533368257785559E-2</v>
      </c>
      <c r="AR3">
        <v>116.19603031788554</v>
      </c>
      <c r="AS3" s="2">
        <v>1972</v>
      </c>
      <c r="AT3" s="3">
        <v>1.3333333333333333E-3</v>
      </c>
      <c r="AU3">
        <v>6.4828858828779201E-2</v>
      </c>
      <c r="AV3">
        <v>128.62832646751164</v>
      </c>
      <c r="AW3" s="2">
        <v>1972</v>
      </c>
      <c r="AX3" s="3">
        <v>1.3333333333333333E-3</v>
      </c>
      <c r="AY3">
        <v>6.7386642833046073E-2</v>
      </c>
      <c r="AZ3">
        <v>133.67498207124527</v>
      </c>
      <c r="BA3" s="2">
        <v>1972</v>
      </c>
      <c r="BB3" s="3">
        <v>1.3333333333333333E-3</v>
      </c>
      <c r="BC3">
        <v>6.9098811831320051E-2</v>
      </c>
      <c r="BD3">
        <v>137.05978522002425</v>
      </c>
      <c r="BE3" s="2">
        <v>1972</v>
      </c>
      <c r="BF3" s="3">
        <v>1.3333333333333333E-3</v>
      </c>
      <c r="BG3">
        <v>7.0110572561127668E-2</v>
      </c>
      <c r="BH3">
        <v>139.05483412762302</v>
      </c>
    </row>
    <row r="4" spans="1:60" ht="16.5" thickBot="1" x14ac:dyDescent="0.3">
      <c r="B4">
        <v>0.35722124968107261</v>
      </c>
      <c r="C4" s="30">
        <v>0.75639531227293699</v>
      </c>
      <c r="D4">
        <v>31.050113170252683</v>
      </c>
      <c r="E4" s="2">
        <v>1973</v>
      </c>
      <c r="F4" s="3">
        <v>6.6666666666666671E-3</v>
      </c>
      <c r="G4">
        <v>0.77593736642772781</v>
      </c>
      <c r="H4">
        <v>2.6385952362090093</v>
      </c>
      <c r="I4" s="2">
        <v>1975</v>
      </c>
      <c r="J4" s="3">
        <v>0.1</v>
      </c>
      <c r="K4">
        <v>0.81506876033066844</v>
      </c>
      <c r="L4">
        <v>2.0171797559119833</v>
      </c>
      <c r="M4" s="2">
        <v>1975</v>
      </c>
      <c r="N4" s="3">
        <v>0.1</v>
      </c>
      <c r="O4">
        <v>0.75766089189767782</v>
      </c>
      <c r="P4">
        <v>2.6146009984797791</v>
      </c>
      <c r="Q4" s="2">
        <v>1975</v>
      </c>
      <c r="R4" s="3">
        <v>0.1</v>
      </c>
      <c r="S4">
        <v>0.75639531227293699</v>
      </c>
      <c r="T4">
        <v>2.7265594521595284</v>
      </c>
      <c r="U4" s="2">
        <v>1973</v>
      </c>
      <c r="V4" s="3">
        <v>6.6666666666666671E-3</v>
      </c>
      <c r="W4">
        <v>0.7700891828300882</v>
      </c>
      <c r="X4">
        <v>2.7600616479992079</v>
      </c>
      <c r="Y4" s="2">
        <v>1973</v>
      </c>
      <c r="Z4" s="3">
        <v>6.6666666666666671E-3</v>
      </c>
      <c r="AA4">
        <v>0.79675980549237779</v>
      </c>
      <c r="AB4">
        <v>2.6329584309533285</v>
      </c>
      <c r="AC4" s="2">
        <v>1973</v>
      </c>
      <c r="AD4" s="3">
        <v>6.6666666666666671E-3</v>
      </c>
      <c r="AE4">
        <v>0.79231726106364275</v>
      </c>
      <c r="AF4">
        <v>2.6636330113051816</v>
      </c>
      <c r="AG4" s="2">
        <v>1973</v>
      </c>
      <c r="AH4" s="3">
        <v>6.6666666666666671E-3</v>
      </c>
      <c r="AI4">
        <v>0.79663000577713161</v>
      </c>
      <c r="AJ4">
        <v>2.6315017395100098</v>
      </c>
      <c r="AK4" s="2">
        <v>1973</v>
      </c>
      <c r="AL4" s="3">
        <v>6.6666666666666671E-3</v>
      </c>
      <c r="AM4">
        <v>0.79403206967475137</v>
      </c>
      <c r="AN4">
        <v>2.6330080697071332</v>
      </c>
      <c r="AO4" s="2">
        <v>1973</v>
      </c>
      <c r="AP4" s="3">
        <v>6.6666666666666671E-3</v>
      </c>
      <c r="AQ4">
        <v>0.7974952783575241</v>
      </c>
      <c r="AR4">
        <v>2.5959510327976001</v>
      </c>
      <c r="AS4" s="2">
        <v>1973</v>
      </c>
      <c r="AT4" s="3">
        <v>6.6666666666666671E-3</v>
      </c>
      <c r="AU4">
        <v>0.76638208975928646</v>
      </c>
      <c r="AV4">
        <v>2.7603064335526231</v>
      </c>
      <c r="AW4" s="2">
        <v>1973</v>
      </c>
      <c r="AX4" s="3">
        <v>6.6666666666666671E-3</v>
      </c>
      <c r="AY4">
        <v>0.75937914300711806</v>
      </c>
      <c r="AZ4">
        <v>2.7427826121522005</v>
      </c>
      <c r="BA4" s="2">
        <v>1973</v>
      </c>
      <c r="BB4" s="3">
        <v>6.6666666666666671E-3</v>
      </c>
      <c r="BC4">
        <v>0.75092430911568531</v>
      </c>
      <c r="BD4">
        <v>2.7457541245846788</v>
      </c>
      <c r="BE4" s="2">
        <v>1973</v>
      </c>
      <c r="BF4" s="3">
        <v>6.6666666666666671E-3</v>
      </c>
      <c r="BG4">
        <v>0.75573875249821876</v>
      </c>
      <c r="BH4">
        <v>2.7087250936774963</v>
      </c>
    </row>
    <row r="5" spans="1:60" ht="17.25" thickTop="1" thickBot="1" x14ac:dyDescent="0.3">
      <c r="B5">
        <v>0.37069214581644694</v>
      </c>
      <c r="C5" s="30">
        <v>0.7700891828300882</v>
      </c>
      <c r="D5">
        <v>33.495126167159256</v>
      </c>
      <c r="E5" s="2">
        <v>1975</v>
      </c>
      <c r="F5" s="3">
        <v>0.1</v>
      </c>
      <c r="G5">
        <v>38.093415642871626</v>
      </c>
      <c r="H5">
        <v>11</v>
      </c>
      <c r="I5" s="2">
        <v>1976</v>
      </c>
      <c r="J5" s="3">
        <v>1</v>
      </c>
      <c r="K5" s="26">
        <v>44.074152197760718</v>
      </c>
      <c r="L5">
        <v>10</v>
      </c>
      <c r="M5" s="2">
        <v>1976</v>
      </c>
      <c r="N5" s="3">
        <v>1</v>
      </c>
      <c r="O5" s="26">
        <v>31.264491225979626</v>
      </c>
      <c r="P5">
        <v>10</v>
      </c>
      <c r="Q5" s="2">
        <v>1976</v>
      </c>
      <c r="R5" s="3">
        <v>1</v>
      </c>
      <c r="S5" s="26">
        <v>31.050113170252683</v>
      </c>
      <c r="T5">
        <v>10</v>
      </c>
      <c r="U5" s="2">
        <v>1976</v>
      </c>
      <c r="V5" s="3">
        <v>1</v>
      </c>
      <c r="W5" s="26">
        <v>33.495126167159256</v>
      </c>
      <c r="X5">
        <v>10</v>
      </c>
      <c r="Y5" s="2">
        <v>1975</v>
      </c>
      <c r="Z5" s="3">
        <v>0.1</v>
      </c>
      <c r="AA5" s="26">
        <v>39.202865723615353</v>
      </c>
      <c r="AB5">
        <v>10</v>
      </c>
      <c r="AC5" s="2">
        <v>1975</v>
      </c>
      <c r="AD5" s="3">
        <v>0.1</v>
      </c>
      <c r="AE5" s="26">
        <v>38.150366521622296</v>
      </c>
      <c r="AF5">
        <v>10</v>
      </c>
      <c r="AG5" s="2">
        <v>1975</v>
      </c>
      <c r="AH5" s="3">
        <v>0.1</v>
      </c>
      <c r="AI5" s="26">
        <v>39.1714622809166</v>
      </c>
      <c r="AJ5">
        <v>10</v>
      </c>
      <c r="AK5" s="2">
        <v>1975</v>
      </c>
      <c r="AL5" s="3">
        <v>0.1</v>
      </c>
      <c r="AM5" s="26">
        <v>38.551247683116372</v>
      </c>
      <c r="AN5">
        <v>10</v>
      </c>
      <c r="AO5" s="2">
        <v>1975</v>
      </c>
      <c r="AP5" s="3">
        <v>0.1</v>
      </c>
      <c r="AQ5" s="26">
        <v>39.381564631639058</v>
      </c>
      <c r="AR5">
        <v>10</v>
      </c>
      <c r="AS5" s="2">
        <v>1975</v>
      </c>
      <c r="AT5" s="3">
        <v>0.1</v>
      </c>
      <c r="AU5" s="26">
        <v>32.804937299953899</v>
      </c>
      <c r="AV5">
        <v>10</v>
      </c>
      <c r="AW5" s="2">
        <v>1975</v>
      </c>
      <c r="AX5" s="3">
        <v>0.1</v>
      </c>
      <c r="AY5" s="26">
        <v>31.559157111205117</v>
      </c>
      <c r="AZ5">
        <v>10</v>
      </c>
      <c r="BA5" s="2">
        <v>1975</v>
      </c>
      <c r="BB5" s="3">
        <v>0.1</v>
      </c>
      <c r="BC5" s="26">
        <v>30.148438269893557</v>
      </c>
      <c r="BD5">
        <v>10</v>
      </c>
      <c r="BE5" s="2">
        <v>1975</v>
      </c>
      <c r="BF5" s="3">
        <v>0.1</v>
      </c>
      <c r="BG5" s="26">
        <v>30.939772895932148</v>
      </c>
      <c r="BH5">
        <v>10</v>
      </c>
    </row>
    <row r="6" spans="1:60" ht="16.5" thickTop="1" x14ac:dyDescent="0.25">
      <c r="B6">
        <v>0.38044656020837408</v>
      </c>
      <c r="C6" s="30">
        <v>0.79675980549237779</v>
      </c>
      <c r="D6">
        <v>39.202865723615353</v>
      </c>
      <c r="E6" s="2">
        <v>1976</v>
      </c>
      <c r="F6" s="3">
        <v>1</v>
      </c>
      <c r="G6">
        <v>265.21340015150764</v>
      </c>
      <c r="H6">
        <v>76.584033025993662</v>
      </c>
      <c r="I6" s="2">
        <v>1980</v>
      </c>
      <c r="J6" s="3">
        <v>3.3333333333333299</v>
      </c>
      <c r="K6">
        <v>179.33834972034123</v>
      </c>
      <c r="L6">
        <v>40.690141676611283</v>
      </c>
      <c r="M6" s="2">
        <v>1980</v>
      </c>
      <c r="N6" s="3">
        <v>3.3333333333333299</v>
      </c>
      <c r="O6">
        <v>213.72838844021874</v>
      </c>
      <c r="P6">
        <v>68.361383812514575</v>
      </c>
      <c r="Q6" s="2">
        <v>1980</v>
      </c>
      <c r="R6" s="3">
        <v>3.3333333333333299</v>
      </c>
      <c r="S6">
        <v>230.83046747525088</v>
      </c>
      <c r="T6">
        <v>74.341264461604666</v>
      </c>
      <c r="U6" s="2">
        <v>1980</v>
      </c>
      <c r="V6" s="3">
        <v>3.3333333333333299</v>
      </c>
      <c r="W6">
        <v>255.1638715077128</v>
      </c>
      <c r="X6">
        <v>76.179403007561035</v>
      </c>
      <c r="Y6" s="2">
        <v>1980</v>
      </c>
      <c r="Z6" s="3">
        <v>3.3333333333333299</v>
      </c>
      <c r="AA6">
        <v>271.77269442910176</v>
      </c>
      <c r="AB6">
        <v>69.324700991282128</v>
      </c>
      <c r="AC6" s="2">
        <v>1976</v>
      </c>
      <c r="AD6" s="3">
        <v>1</v>
      </c>
      <c r="AE6">
        <v>270.67459269081519</v>
      </c>
      <c r="AF6">
        <v>70.949408189147093</v>
      </c>
      <c r="AG6" s="2">
        <v>1976</v>
      </c>
      <c r="AH6" s="3">
        <v>1</v>
      </c>
      <c r="AI6">
        <v>271.25459704052747</v>
      </c>
      <c r="AJ6">
        <v>69.24801405044208</v>
      </c>
      <c r="AK6" s="2">
        <v>1976</v>
      </c>
      <c r="AL6" s="3">
        <v>1</v>
      </c>
      <c r="AM6">
        <v>267.265448989795</v>
      </c>
      <c r="AN6">
        <v>69.327314951428846</v>
      </c>
      <c r="AO6" s="2">
        <v>1976</v>
      </c>
      <c r="AP6" s="3">
        <v>1</v>
      </c>
      <c r="AQ6">
        <v>265.39085828600508</v>
      </c>
      <c r="AR6">
        <v>67.389617646829265</v>
      </c>
      <c r="AS6" s="2">
        <v>1976</v>
      </c>
      <c r="AT6" s="3">
        <v>1</v>
      </c>
      <c r="AU6">
        <v>249.95038344137419</v>
      </c>
      <c r="AV6">
        <v>76.192916071120024</v>
      </c>
      <c r="AW6" s="2">
        <v>1976</v>
      </c>
      <c r="AX6" s="3">
        <v>1</v>
      </c>
      <c r="AY6">
        <v>237.41500886805807</v>
      </c>
      <c r="AZ6">
        <v>75.228564575244491</v>
      </c>
      <c r="BA6" s="2">
        <v>1976</v>
      </c>
      <c r="BB6" s="3">
        <v>1</v>
      </c>
      <c r="BC6">
        <v>227.29407209504342</v>
      </c>
      <c r="BD6">
        <v>75.391657126737769</v>
      </c>
      <c r="BE6" s="2">
        <v>1976</v>
      </c>
      <c r="BF6" s="3">
        <v>1</v>
      </c>
      <c r="BG6">
        <v>227.01104282260943</v>
      </c>
      <c r="BH6">
        <v>73.371916331181609</v>
      </c>
    </row>
    <row r="7" spans="1:60" x14ac:dyDescent="0.25">
      <c r="B7">
        <v>0.37362406517622954</v>
      </c>
      <c r="C7" s="30">
        <v>0.79231726106364275</v>
      </c>
      <c r="D7">
        <v>38.150366521622296</v>
      </c>
      <c r="E7" s="2">
        <v>1980</v>
      </c>
      <c r="F7" s="3">
        <v>3.3333333333333299</v>
      </c>
      <c r="G7" t="s">
        <v>24</v>
      </c>
      <c r="H7">
        <f>TINV(0.0455,H5)</f>
        <v>2.2548660037131212</v>
      </c>
      <c r="I7" s="2">
        <v>1981</v>
      </c>
      <c r="J7" s="3">
        <v>6.666666666666667</v>
      </c>
      <c r="K7" t="s">
        <v>24</v>
      </c>
      <c r="L7">
        <f>TINV(0.0455,L5)</f>
        <v>2.2836816132996423</v>
      </c>
      <c r="M7" s="2">
        <v>1981</v>
      </c>
      <c r="N7" s="3">
        <v>6.666666666666667</v>
      </c>
      <c r="O7" t="s">
        <v>24</v>
      </c>
      <c r="P7">
        <f>TINV(0.0455,P5)</f>
        <v>2.2836816132996423</v>
      </c>
      <c r="Q7" s="2">
        <v>1981</v>
      </c>
      <c r="R7" s="3">
        <v>6.666666666666667</v>
      </c>
      <c r="S7" t="s">
        <v>24</v>
      </c>
      <c r="T7">
        <f>TINV(0.0455,T5)</f>
        <v>2.2836816132996423</v>
      </c>
      <c r="U7" s="2">
        <v>1981</v>
      </c>
      <c r="V7" s="3">
        <v>6.666666666666667</v>
      </c>
      <c r="W7" t="s">
        <v>24</v>
      </c>
      <c r="X7">
        <f>TINV(0.0455,X5)</f>
        <v>2.2836816132996423</v>
      </c>
      <c r="Y7" s="2">
        <v>1981</v>
      </c>
      <c r="Z7" s="3">
        <v>6.666666666666667</v>
      </c>
      <c r="AA7" t="s">
        <v>24</v>
      </c>
      <c r="AB7">
        <f>TINV(0.0455,AB5)</f>
        <v>2.2836816132996423</v>
      </c>
      <c r="AC7" s="2">
        <v>1981</v>
      </c>
      <c r="AD7" s="3">
        <v>6.666666666666667</v>
      </c>
      <c r="AE7" t="s">
        <v>24</v>
      </c>
      <c r="AF7">
        <f>TINV(0.0455,AF5)</f>
        <v>2.2836816132996423</v>
      </c>
      <c r="AG7" s="2">
        <v>1980</v>
      </c>
      <c r="AH7" s="3">
        <v>3.3333333333333299</v>
      </c>
      <c r="AI7" t="s">
        <v>24</v>
      </c>
      <c r="AJ7">
        <f>TINV(0.0455,AJ5)</f>
        <v>2.2836816132996423</v>
      </c>
      <c r="AK7" s="2">
        <v>1980</v>
      </c>
      <c r="AL7" s="3">
        <v>3.3333333333333299</v>
      </c>
      <c r="AM7" t="s">
        <v>24</v>
      </c>
      <c r="AN7">
        <f>TINV(0.0455,AN5)</f>
        <v>2.2836816132996423</v>
      </c>
      <c r="AO7" s="2">
        <v>1980</v>
      </c>
      <c r="AP7" s="3">
        <v>3.3333333333333299</v>
      </c>
      <c r="AQ7" t="s">
        <v>24</v>
      </c>
      <c r="AR7">
        <f>TINV(0.0455,AR5)</f>
        <v>2.2836816132996423</v>
      </c>
      <c r="AS7" s="2">
        <v>1980</v>
      </c>
      <c r="AT7" s="3">
        <v>3.3333333333333299</v>
      </c>
      <c r="AU7" t="s">
        <v>24</v>
      </c>
      <c r="AV7">
        <f>TINV(0.0455,AV5)</f>
        <v>2.2836816132996423</v>
      </c>
      <c r="AW7" s="2">
        <v>1980</v>
      </c>
      <c r="AX7" s="3">
        <v>3.3333333333333299</v>
      </c>
      <c r="AY7" t="s">
        <v>24</v>
      </c>
      <c r="AZ7">
        <f>TINV(0.0455,AZ5)</f>
        <v>2.2836816132996423</v>
      </c>
      <c r="BA7" s="2">
        <v>1980</v>
      </c>
      <c r="BB7" s="3">
        <v>3.3333333333333299</v>
      </c>
      <c r="BC7" t="s">
        <v>24</v>
      </c>
      <c r="BD7">
        <f>TINV(0.0455,BD5)</f>
        <v>2.2836816132996423</v>
      </c>
      <c r="BE7" s="2">
        <v>1980</v>
      </c>
      <c r="BF7" s="3">
        <v>3.3333333333333299</v>
      </c>
    </row>
    <row r="8" spans="1:60" x14ac:dyDescent="0.25">
      <c r="B8">
        <v>0.37307136720566642</v>
      </c>
      <c r="C8" s="30">
        <v>0.79663000577713161</v>
      </c>
      <c r="D8">
        <v>39.1714622809166</v>
      </c>
      <c r="E8" s="2">
        <v>1981</v>
      </c>
      <c r="F8" s="3">
        <v>6.666666666666667</v>
      </c>
      <c r="G8" t="s">
        <v>25</v>
      </c>
      <c r="H8">
        <f>H7*G3</f>
        <v>0.1341528257751867</v>
      </c>
      <c r="I8" s="2">
        <v>1984</v>
      </c>
      <c r="J8" s="3">
        <v>20</v>
      </c>
      <c r="K8" t="s">
        <v>25</v>
      </c>
      <c r="L8">
        <f>L7*K3</f>
        <v>0.11004799183684538</v>
      </c>
      <c r="M8" s="2">
        <v>1984</v>
      </c>
      <c r="N8" s="3">
        <v>20</v>
      </c>
      <c r="O8" t="s">
        <v>25</v>
      </c>
      <c r="P8">
        <f>P7*O3</f>
        <v>0.14145807719778564</v>
      </c>
      <c r="Q8" s="2">
        <v>1984</v>
      </c>
      <c r="R8" s="3">
        <v>20</v>
      </c>
      <c r="S8" t="s">
        <v>25</v>
      </c>
      <c r="T8">
        <f>T7*S3</f>
        <v>0.14640005739862369</v>
      </c>
      <c r="U8" s="2">
        <v>1984</v>
      </c>
      <c r="V8" s="3">
        <v>20</v>
      </c>
      <c r="W8" t="s">
        <v>25</v>
      </c>
      <c r="X8">
        <f>X7*W3</f>
        <v>0.14627096634929651</v>
      </c>
      <c r="Y8" s="2">
        <v>1984</v>
      </c>
      <c r="Z8" s="3">
        <v>20</v>
      </c>
      <c r="AA8" t="s">
        <v>25</v>
      </c>
      <c r="AB8">
        <f>AB7*AA3</f>
        <v>0.138761922920384</v>
      </c>
      <c r="AC8" s="2">
        <v>1984</v>
      </c>
      <c r="AD8" s="3">
        <v>20</v>
      </c>
      <c r="AE8" t="s">
        <v>25</v>
      </c>
      <c r="AF8">
        <f>AF7*AE3</f>
        <v>0.13814050500151448</v>
      </c>
      <c r="AG8" s="2">
        <v>1984</v>
      </c>
      <c r="AH8" s="3">
        <v>20</v>
      </c>
      <c r="AI8" t="s">
        <v>25</v>
      </c>
      <c r="AJ8">
        <f>AJ7*AI3</f>
        <v>0.13612646976432835</v>
      </c>
      <c r="AK8" s="2">
        <v>1981</v>
      </c>
      <c r="AL8" s="3">
        <v>6.666666666666667</v>
      </c>
      <c r="AM8" t="s">
        <v>25</v>
      </c>
      <c r="AN8">
        <f>AN7*AM3</f>
        <v>0.13562283201247963</v>
      </c>
      <c r="AO8" s="2">
        <v>1981</v>
      </c>
      <c r="AP8" s="3">
        <v>6.666666666666667</v>
      </c>
      <c r="AQ8" t="s">
        <v>25</v>
      </c>
      <c r="AR8">
        <f>AR7*AQ3</f>
        <v>0.1336715768548018</v>
      </c>
      <c r="AS8" s="2">
        <v>1981</v>
      </c>
      <c r="AT8" s="3">
        <v>6.666666666666667</v>
      </c>
      <c r="AU8" t="s">
        <v>25</v>
      </c>
      <c r="AV8">
        <f>AV7*AU3</f>
        <v>0.14804847291848125</v>
      </c>
      <c r="AW8" s="2">
        <v>1981</v>
      </c>
      <c r="AX8" s="3">
        <v>6.666666666666667</v>
      </c>
      <c r="AY8" t="s">
        <v>25</v>
      </c>
      <c r="AZ8">
        <f>AZ7*AY3</f>
        <v>0.15388963721981744</v>
      </c>
      <c r="BA8" s="2">
        <v>1981</v>
      </c>
      <c r="BB8" s="3">
        <v>6.666666666666667</v>
      </c>
      <c r="BC8" t="s">
        <v>25</v>
      </c>
      <c r="BD8">
        <f>BD7*BC3</f>
        <v>0.15779968608003739</v>
      </c>
      <c r="BE8" s="2">
        <v>1981</v>
      </c>
      <c r="BF8" s="3">
        <v>6.666666666666667</v>
      </c>
    </row>
    <row r="9" spans="1:60" x14ac:dyDescent="0.25">
      <c r="B9">
        <v>0.36873679176211038</v>
      </c>
      <c r="C9" s="30">
        <v>0.79403206967475137</v>
      </c>
      <c r="D9">
        <v>38.551247683116372</v>
      </c>
      <c r="E9" s="2">
        <v>1984</v>
      </c>
      <c r="F9" s="3">
        <v>20</v>
      </c>
      <c r="G9" t="s">
        <v>26</v>
      </c>
      <c r="H9">
        <f>G2+H8</f>
        <v>1.5778411272488877</v>
      </c>
      <c r="I9" s="2">
        <v>1985</v>
      </c>
      <c r="J9" s="3">
        <v>40</v>
      </c>
      <c r="K9" t="s">
        <v>26</v>
      </c>
      <c r="L9">
        <f>K2+L8</f>
        <v>1.4870627086140513</v>
      </c>
      <c r="M9" s="2">
        <v>1985</v>
      </c>
      <c r="N9" s="3">
        <v>40</v>
      </c>
      <c r="O9" t="s">
        <v>26</v>
      </c>
      <c r="P9">
        <f>O2+P8</f>
        <v>1.5553584993959444</v>
      </c>
      <c r="Q9" s="2">
        <v>1985</v>
      </c>
      <c r="R9" s="3">
        <v>40</v>
      </c>
      <c r="S9" t="s">
        <v>26</v>
      </c>
      <c r="T9">
        <f>S2+T8</f>
        <v>1.5757521359621953</v>
      </c>
      <c r="U9" s="2">
        <v>1985</v>
      </c>
      <c r="V9" s="3">
        <v>40</v>
      </c>
      <c r="W9" t="s">
        <v>26</v>
      </c>
      <c r="X9">
        <f>W2+X8</f>
        <v>1.5950079713296001</v>
      </c>
      <c r="Y9" s="2">
        <v>1985</v>
      </c>
      <c r="Z9" s="3">
        <v>40</v>
      </c>
      <c r="AA9" t="s">
        <v>26</v>
      </c>
      <c r="AB9">
        <f>AA2+AB8</f>
        <v>1.6016996562887602</v>
      </c>
      <c r="AC9" s="2">
        <v>1985</v>
      </c>
      <c r="AD9" s="3">
        <v>40</v>
      </c>
      <c r="AE9" t="s">
        <v>26</v>
      </c>
      <c r="AF9">
        <f>AE2+AF8</f>
        <v>1.5911313229250128</v>
      </c>
      <c r="AG9" s="2">
        <v>1985</v>
      </c>
      <c r="AH9" s="3">
        <v>40</v>
      </c>
      <c r="AI9" t="s">
        <v>26</v>
      </c>
      <c r="AJ9">
        <f>AI2+AJ8</f>
        <v>1.588314444496852</v>
      </c>
      <c r="AK9" s="2">
        <v>1985</v>
      </c>
      <c r="AL9" s="3">
        <v>40</v>
      </c>
      <c r="AM9" t="s">
        <v>26</v>
      </c>
      <c r="AN9">
        <f>AM2+AN8</f>
        <v>1.5815298109695526</v>
      </c>
      <c r="AO9" s="2">
        <v>1984</v>
      </c>
      <c r="AP9" s="3">
        <v>20</v>
      </c>
      <c r="AQ9" t="s">
        <v>26</v>
      </c>
      <c r="AR9">
        <f>AQ2+AR8</f>
        <v>1.5775380806397501</v>
      </c>
      <c r="AS9" s="2">
        <v>1984</v>
      </c>
      <c r="AT9" s="3">
        <v>20</v>
      </c>
      <c r="AU9" t="s">
        <v>26</v>
      </c>
      <c r="AV9">
        <f>AU2+AV8</f>
        <v>1.5976825200373201</v>
      </c>
      <c r="AW9" s="2">
        <v>1984</v>
      </c>
      <c r="AX9" s="3">
        <v>20</v>
      </c>
      <c r="AY9" t="s">
        <v>26</v>
      </c>
      <c r="AZ9">
        <f>AY2+AZ8</f>
        <v>1.6140723373531074</v>
      </c>
      <c r="BA9" s="2">
        <v>1984</v>
      </c>
      <c r="BB9" s="3">
        <v>20</v>
      </c>
      <c r="BC9" t="s">
        <v>26</v>
      </c>
      <c r="BD9">
        <f>BC2+BD8</f>
        <v>1.6192143979981339</v>
      </c>
      <c r="BE9" s="2">
        <v>1984</v>
      </c>
      <c r="BF9" s="3">
        <v>20</v>
      </c>
    </row>
    <row r="10" spans="1:60" x14ac:dyDescent="0.25">
      <c r="B10">
        <v>0.36732458729458095</v>
      </c>
      <c r="C10" s="30">
        <v>0.7974952783575241</v>
      </c>
      <c r="D10">
        <v>39.381564631639058</v>
      </c>
      <c r="E10" s="2">
        <v>1985</v>
      </c>
      <c r="F10" s="3">
        <v>40</v>
      </c>
      <c r="G10" t="s">
        <v>27</v>
      </c>
      <c r="H10">
        <f>G2-H8</f>
        <v>1.3095354756985143</v>
      </c>
      <c r="I10" s="2">
        <v>1997</v>
      </c>
      <c r="J10" s="3">
        <v>100</v>
      </c>
      <c r="K10" t="s">
        <v>27</v>
      </c>
      <c r="L10">
        <f>K2-L8</f>
        <v>1.2669667249403607</v>
      </c>
      <c r="M10" s="2">
        <v>1997</v>
      </c>
      <c r="N10" s="3">
        <v>100</v>
      </c>
      <c r="O10" t="s">
        <v>27</v>
      </c>
      <c r="P10">
        <f>O2-P8</f>
        <v>1.2724423450003732</v>
      </c>
      <c r="Q10" s="2">
        <v>1997</v>
      </c>
      <c r="R10" s="3">
        <v>100</v>
      </c>
      <c r="S10" t="s">
        <v>27</v>
      </c>
      <c r="T10">
        <f>S2-T8</f>
        <v>1.2829520211649479</v>
      </c>
      <c r="U10" s="2">
        <v>1997</v>
      </c>
      <c r="V10" s="3">
        <v>100</v>
      </c>
      <c r="W10" t="s">
        <v>27</v>
      </c>
      <c r="X10">
        <f>W2-X8</f>
        <v>1.3024660386310072</v>
      </c>
      <c r="Y10" s="2">
        <v>1997</v>
      </c>
      <c r="Z10" s="3">
        <v>100</v>
      </c>
      <c r="AA10" t="s">
        <v>27</v>
      </c>
      <c r="AB10">
        <f>AA2-AB8</f>
        <v>1.3241758104479922</v>
      </c>
      <c r="AC10" s="2">
        <v>1997</v>
      </c>
      <c r="AD10" s="3">
        <v>100</v>
      </c>
      <c r="AE10" t="s">
        <v>27</v>
      </c>
      <c r="AF10">
        <f>AE2-AF8</f>
        <v>1.3148503129219837</v>
      </c>
      <c r="AG10" s="2">
        <v>1997</v>
      </c>
      <c r="AH10" s="3">
        <v>100</v>
      </c>
      <c r="AI10" t="s">
        <v>27</v>
      </c>
      <c r="AJ10">
        <f>AI2-AJ8</f>
        <v>1.3160615049681954</v>
      </c>
      <c r="AK10" s="2">
        <v>1997</v>
      </c>
      <c r="AL10" s="3">
        <v>100</v>
      </c>
      <c r="AM10" t="s">
        <v>27</v>
      </c>
      <c r="AN10">
        <f>AM2-AN8</f>
        <v>1.3102841469445932</v>
      </c>
      <c r="AO10" s="2">
        <v>1997</v>
      </c>
      <c r="AP10" s="3">
        <v>100</v>
      </c>
      <c r="AQ10" t="s">
        <v>27</v>
      </c>
      <c r="AR10">
        <f>AQ2-AR8</f>
        <v>1.3101949269301465</v>
      </c>
      <c r="AS10" s="2">
        <v>1985</v>
      </c>
      <c r="AT10" s="3">
        <v>40</v>
      </c>
      <c r="AU10" t="s">
        <v>27</v>
      </c>
      <c r="AV10">
        <f>AU2-AV8</f>
        <v>1.3015855742003577</v>
      </c>
      <c r="AW10" s="2">
        <v>1985</v>
      </c>
      <c r="AX10" s="3">
        <v>40</v>
      </c>
      <c r="AY10" t="s">
        <v>27</v>
      </c>
      <c r="AZ10">
        <f>AY2-AZ8</f>
        <v>1.3062930629134724</v>
      </c>
      <c r="BA10" s="2">
        <v>1985</v>
      </c>
      <c r="BB10" s="3">
        <v>40</v>
      </c>
      <c r="BC10" t="s">
        <v>27</v>
      </c>
      <c r="BD10">
        <f>BC2-BD8</f>
        <v>1.303615025838059</v>
      </c>
      <c r="BE10" s="2">
        <v>1985</v>
      </c>
      <c r="BF10" s="3">
        <v>40</v>
      </c>
    </row>
    <row r="11" spans="1:60" x14ac:dyDescent="0.25">
      <c r="B11">
        <v>0.37131114328161136</v>
      </c>
      <c r="C11" s="30">
        <v>0.76638208975928646</v>
      </c>
      <c r="D11">
        <v>32.804937299953899</v>
      </c>
      <c r="E11" s="2">
        <v>1997</v>
      </c>
      <c r="F11" s="3">
        <v>100</v>
      </c>
      <c r="G11" t="s">
        <v>28</v>
      </c>
      <c r="H11" s="31">
        <f>LN(G2)</f>
        <v>0.36720115946481369</v>
      </c>
      <c r="I11" s="2">
        <v>2002</v>
      </c>
      <c r="J11" s="3">
        <v>400</v>
      </c>
      <c r="K11" t="s">
        <v>28</v>
      </c>
      <c r="L11" s="31">
        <f>LN(K2)</f>
        <v>0.31991790725455216</v>
      </c>
      <c r="M11" s="2">
        <v>2002</v>
      </c>
      <c r="N11" s="3">
        <v>400</v>
      </c>
      <c r="O11" t="s">
        <v>28</v>
      </c>
      <c r="P11" s="31">
        <f>LN(O2)</f>
        <v>0.34635214222100175</v>
      </c>
      <c r="Q11" s="2">
        <v>2002</v>
      </c>
      <c r="R11" s="3">
        <v>400</v>
      </c>
      <c r="S11" t="s">
        <v>28</v>
      </c>
      <c r="T11" s="31">
        <f>LN(S2)</f>
        <v>0.35722124968107261</v>
      </c>
      <c r="U11" s="2">
        <v>2002</v>
      </c>
      <c r="V11" s="3">
        <v>400</v>
      </c>
      <c r="W11" t="s">
        <v>28</v>
      </c>
      <c r="X11" s="31">
        <f>LN(W2)</f>
        <v>0.37069214581644694</v>
      </c>
      <c r="Y11" s="2">
        <v>2002</v>
      </c>
      <c r="Z11" s="3">
        <v>400</v>
      </c>
      <c r="AA11" t="s">
        <v>28</v>
      </c>
      <c r="AB11" s="31">
        <f>LN(AA2)</f>
        <v>0.38044656020837408</v>
      </c>
      <c r="AC11" s="2">
        <v>2002</v>
      </c>
      <c r="AD11" s="3">
        <v>400</v>
      </c>
      <c r="AE11" t="s">
        <v>28</v>
      </c>
      <c r="AF11" s="31">
        <f>LN(AE2)</f>
        <v>0.37362406517622954</v>
      </c>
      <c r="AG11" s="2">
        <v>2002</v>
      </c>
      <c r="AH11" s="3">
        <v>400</v>
      </c>
      <c r="AI11" t="s">
        <v>28</v>
      </c>
      <c r="AJ11" s="31">
        <f>LN(AI2)</f>
        <v>0.37307136720566642</v>
      </c>
      <c r="AK11" s="2">
        <v>2002</v>
      </c>
      <c r="AL11" s="3">
        <v>400</v>
      </c>
      <c r="AM11" t="s">
        <v>28</v>
      </c>
      <c r="AN11" s="31">
        <f>LN(AM2)</f>
        <v>0.36873679176211038</v>
      </c>
      <c r="AO11" s="2">
        <v>2002</v>
      </c>
      <c r="AP11" s="3">
        <v>400</v>
      </c>
      <c r="AQ11" t="s">
        <v>28</v>
      </c>
      <c r="AR11" s="31">
        <f>LN(AQ2)</f>
        <v>0.36732458729458095</v>
      </c>
      <c r="AS11" s="2">
        <v>2002</v>
      </c>
      <c r="AT11" s="3">
        <v>400</v>
      </c>
      <c r="AU11" t="s">
        <v>28</v>
      </c>
      <c r="AV11" s="31">
        <f>LN(AU2)</f>
        <v>0.37131114328161136</v>
      </c>
      <c r="AW11" s="2">
        <v>1997</v>
      </c>
      <c r="AX11" s="3">
        <v>100</v>
      </c>
      <c r="AY11" t="s">
        <v>28</v>
      </c>
      <c r="AZ11" s="31">
        <f>LN(AY2)</f>
        <v>0.37856156496884991</v>
      </c>
      <c r="BA11" s="2">
        <v>1997</v>
      </c>
      <c r="BB11" s="3">
        <v>100</v>
      </c>
      <c r="BC11" t="s">
        <v>28</v>
      </c>
      <c r="BD11" s="31">
        <f>LN(BC2)</f>
        <v>0.37940494732724844</v>
      </c>
      <c r="BE11" s="2">
        <v>1997</v>
      </c>
      <c r="BF11" s="3">
        <v>100</v>
      </c>
    </row>
    <row r="12" spans="1:60" x14ac:dyDescent="0.25">
      <c r="B12">
        <v>0.37856156496884991</v>
      </c>
      <c r="C12" s="30">
        <v>0.75937914300711806</v>
      </c>
      <c r="D12">
        <v>31.559157111205117</v>
      </c>
      <c r="E12" s="2">
        <v>2002</v>
      </c>
      <c r="F12" s="3">
        <v>400</v>
      </c>
      <c r="G12" t="s">
        <v>29</v>
      </c>
      <c r="H12" s="31">
        <f>LN(H9)</f>
        <v>0.45605753753820161</v>
      </c>
      <c r="I12" s="2">
        <v>2004</v>
      </c>
      <c r="J12" s="3">
        <v>909.09090909090901</v>
      </c>
      <c r="K12" t="s">
        <v>29</v>
      </c>
      <c r="L12" s="31">
        <f>LN(L9)</f>
        <v>0.39680283781550213</v>
      </c>
      <c r="M12" s="2">
        <v>2004</v>
      </c>
      <c r="N12" s="3">
        <v>909.09090909090901</v>
      </c>
      <c r="O12" t="s">
        <v>29</v>
      </c>
      <c r="P12" s="31">
        <f>LN(P9)</f>
        <v>0.44170606529483208</v>
      </c>
      <c r="Q12" s="2">
        <v>2004</v>
      </c>
      <c r="R12" s="3">
        <v>909.09090909090901</v>
      </c>
      <c r="S12" t="s">
        <v>29</v>
      </c>
      <c r="T12" s="31">
        <f>LN(T9)</f>
        <v>0.45473270493115076</v>
      </c>
      <c r="U12" s="2">
        <v>2004</v>
      </c>
      <c r="V12" s="3">
        <v>909.09090909090901</v>
      </c>
      <c r="W12" t="s">
        <v>29</v>
      </c>
      <c r="X12" s="31">
        <f>LN(X9)</f>
        <v>0.46687873392312829</v>
      </c>
      <c r="Y12" s="2">
        <v>2004</v>
      </c>
      <c r="Z12" s="3">
        <v>909.09090909090901</v>
      </c>
      <c r="AA12" t="s">
        <v>29</v>
      </c>
      <c r="AB12" s="31">
        <f>LN(AB9)</f>
        <v>0.47106535060056876</v>
      </c>
      <c r="AC12" s="2">
        <v>2004</v>
      </c>
      <c r="AD12" s="3">
        <v>909.09090909090901</v>
      </c>
      <c r="AE12" t="s">
        <v>29</v>
      </c>
      <c r="AF12" s="31">
        <f>LN(AF9)</f>
        <v>0.46444528707126281</v>
      </c>
      <c r="AG12" s="2">
        <v>2004</v>
      </c>
      <c r="AH12" s="3">
        <v>909.09090909090901</v>
      </c>
      <c r="AI12" t="s">
        <v>29</v>
      </c>
      <c r="AJ12" s="31">
        <f>LN(AJ9)</f>
        <v>0.46267335613031335</v>
      </c>
      <c r="AK12" s="2">
        <v>2004</v>
      </c>
      <c r="AL12" s="3">
        <v>909.09090909090901</v>
      </c>
      <c r="AM12" t="s">
        <v>29</v>
      </c>
      <c r="AN12" s="31">
        <f>LN(AN9)</f>
        <v>0.45839261339277332</v>
      </c>
      <c r="AO12" s="2">
        <v>2004</v>
      </c>
      <c r="AP12" s="3">
        <v>909.09090909090901</v>
      </c>
      <c r="AQ12" t="s">
        <v>29</v>
      </c>
      <c r="AR12" s="31">
        <f>LN(AR9)</f>
        <v>0.45586545500858883</v>
      </c>
      <c r="AS12" s="2">
        <v>2004</v>
      </c>
      <c r="AT12" s="3">
        <v>909.09090909090901</v>
      </c>
      <c r="AU12" t="s">
        <v>29</v>
      </c>
      <c r="AV12" s="31">
        <f>LN(AV9)</f>
        <v>0.46855415428760205</v>
      </c>
      <c r="AW12" s="2">
        <v>2004</v>
      </c>
      <c r="AX12" s="3">
        <v>909.09090909090901</v>
      </c>
      <c r="AY12" t="s">
        <v>29</v>
      </c>
      <c r="AZ12" s="31">
        <f>LN(AZ9)</f>
        <v>0.47876038752565259</v>
      </c>
      <c r="BA12" s="2">
        <v>2002</v>
      </c>
      <c r="BB12" s="3">
        <v>400</v>
      </c>
      <c r="BC12" t="s">
        <v>29</v>
      </c>
      <c r="BD12" s="31">
        <f>LN(BD9)</f>
        <v>0.48194109211577746</v>
      </c>
      <c r="BE12" s="2">
        <v>2002</v>
      </c>
      <c r="BF12" s="3">
        <v>400</v>
      </c>
    </row>
    <row r="13" spans="1:60" x14ac:dyDescent="0.25">
      <c r="B13">
        <v>0.37940494732724844</v>
      </c>
      <c r="C13" s="30">
        <v>0.75092430911568531</v>
      </c>
      <c r="D13">
        <v>30.148438269893557</v>
      </c>
      <c r="E13" s="2">
        <v>2004</v>
      </c>
      <c r="F13" s="3">
        <v>909.09090909090901</v>
      </c>
      <c r="G13" t="s">
        <v>30</v>
      </c>
      <c r="H13" s="31">
        <f>LN(H10)</f>
        <v>0.2696724756246493</v>
      </c>
      <c r="I13" s="2">
        <v>2006</v>
      </c>
      <c r="J13" s="3">
        <v>1082.2510822510822</v>
      </c>
      <c r="K13" t="s">
        <v>30</v>
      </c>
      <c r="L13" s="31">
        <f>LN(L10)</f>
        <v>0.23662563812148321</v>
      </c>
      <c r="M13" s="2">
        <v>2006</v>
      </c>
      <c r="N13" s="3">
        <v>1082.2510822510822</v>
      </c>
      <c r="O13" t="s">
        <v>30</v>
      </c>
      <c r="P13" s="31">
        <f>LN(P10)</f>
        <v>0.2409381599684382</v>
      </c>
      <c r="Q13" s="2">
        <v>2006</v>
      </c>
      <c r="R13" s="3">
        <v>1082.2510822510822</v>
      </c>
      <c r="S13" t="s">
        <v>30</v>
      </c>
      <c r="T13" s="31">
        <f>LN(T10)</f>
        <v>0.24916368911582332</v>
      </c>
      <c r="U13" s="2">
        <v>2006</v>
      </c>
      <c r="V13" s="3">
        <v>1082.2510822510822</v>
      </c>
      <c r="W13" t="s">
        <v>30</v>
      </c>
      <c r="X13" s="31">
        <f>LN(X10)</f>
        <v>0.26425942031774219</v>
      </c>
      <c r="Y13" s="2">
        <v>2006</v>
      </c>
      <c r="Z13" s="3">
        <v>1082.2510822510822</v>
      </c>
      <c r="AA13" t="s">
        <v>30</v>
      </c>
      <c r="AB13" s="31">
        <f>LN(AB10)</f>
        <v>0.2807902360467831</v>
      </c>
      <c r="AC13" s="2">
        <v>2006</v>
      </c>
      <c r="AD13" s="3">
        <v>1082.2510822510822</v>
      </c>
      <c r="AE13" t="s">
        <v>30</v>
      </c>
      <c r="AF13" s="31">
        <f>LN(AF10)</f>
        <v>0.27372282867296843</v>
      </c>
      <c r="AG13" s="2">
        <v>2006</v>
      </c>
      <c r="AH13" s="3">
        <v>1082.2510822510822</v>
      </c>
      <c r="AI13" t="s">
        <v>30</v>
      </c>
      <c r="AJ13" s="31">
        <f>LN(AJ10)</f>
        <v>0.27464356810903956</v>
      </c>
      <c r="AK13" s="2">
        <v>2006</v>
      </c>
      <c r="AL13" s="3">
        <v>1082.2510822510822</v>
      </c>
      <c r="AM13" t="s">
        <v>30</v>
      </c>
      <c r="AN13" s="31">
        <f>LN(AN10)</f>
        <v>0.27024401975691581</v>
      </c>
      <c r="AO13" s="2">
        <v>2006</v>
      </c>
      <c r="AP13" s="3">
        <v>1082.2510822510822</v>
      </c>
      <c r="AQ13" t="s">
        <v>30</v>
      </c>
      <c r="AR13" s="31">
        <f>LN(AR10)</f>
        <v>0.27017592532687773</v>
      </c>
      <c r="AS13" s="2">
        <v>2006</v>
      </c>
      <c r="AT13" s="3">
        <v>1082.2510822510822</v>
      </c>
      <c r="AU13" t="s">
        <v>30</v>
      </c>
      <c r="AV13" s="31">
        <f>LN(AV10)</f>
        <v>0.26358319373309019</v>
      </c>
      <c r="AW13" s="2">
        <v>2006</v>
      </c>
      <c r="AX13" s="3">
        <v>1082.2510822510822</v>
      </c>
      <c r="AY13" t="s">
        <v>30</v>
      </c>
      <c r="AZ13" s="31">
        <f>LN(AZ10)</f>
        <v>0.26719340301130118</v>
      </c>
      <c r="BA13" s="2">
        <v>2006</v>
      </c>
      <c r="BB13" s="3">
        <v>1082.2510822510822</v>
      </c>
      <c r="BC13" t="s">
        <v>30</v>
      </c>
      <c r="BD13" s="31">
        <f>LN(BD10)</f>
        <v>0.26514119433249878</v>
      </c>
      <c r="BE13" s="2">
        <v>2004</v>
      </c>
      <c r="BF13" s="3">
        <v>909.09090909090901</v>
      </c>
    </row>
    <row r="14" spans="1:60" x14ac:dyDescent="0.25">
      <c r="B14">
        <v>0.38997976621732133</v>
      </c>
      <c r="C14" s="30">
        <v>0.75573875249821876</v>
      </c>
      <c r="D14">
        <v>30.939772895932148</v>
      </c>
      <c r="E14" s="2">
        <v>2006</v>
      </c>
      <c r="F14" s="3">
        <v>1082.2510822510822</v>
      </c>
      <c r="G14" t="s">
        <v>31</v>
      </c>
      <c r="H14" s="31">
        <f>H12-H11</f>
        <v>8.885637807338792E-2</v>
      </c>
      <c r="K14" t="s">
        <v>31</v>
      </c>
      <c r="L14" s="31">
        <f>L12-L11</f>
        <v>7.6884930560949971E-2</v>
      </c>
      <c r="O14" t="s">
        <v>31</v>
      </c>
      <c r="P14" s="31">
        <f>P12-P11</f>
        <v>9.5353923073830338E-2</v>
      </c>
      <c r="S14" t="s">
        <v>31</v>
      </c>
      <c r="T14" s="31">
        <f>T12-T11</f>
        <v>9.751145525007815E-2</v>
      </c>
      <c r="W14" t="s">
        <v>31</v>
      </c>
      <c r="X14" s="31">
        <f>X12-X11</f>
        <v>9.6186588106681348E-2</v>
      </c>
      <c r="AA14" t="s">
        <v>31</v>
      </c>
      <c r="AB14" s="31">
        <f>AB12-AB11</f>
        <v>9.061879039219467E-2</v>
      </c>
      <c r="AE14" t="s">
        <v>31</v>
      </c>
      <c r="AF14" s="31">
        <f>AF12-AF11</f>
        <v>9.0821221895033277E-2</v>
      </c>
      <c r="AI14" t="s">
        <v>31</v>
      </c>
      <c r="AJ14" s="31">
        <f>AJ12-AJ11</f>
        <v>8.9601988924646936E-2</v>
      </c>
      <c r="AM14" t="s">
        <v>31</v>
      </c>
      <c r="AN14" s="31">
        <f>AN12-AN11</f>
        <v>8.9655821630662935E-2</v>
      </c>
      <c r="AQ14" t="s">
        <v>31</v>
      </c>
      <c r="AR14" s="31">
        <f>AR12-AR11</f>
        <v>8.8540867714007876E-2</v>
      </c>
      <c r="AU14" t="s">
        <v>31</v>
      </c>
      <c r="AV14" s="31">
        <f>AV12-AV11</f>
        <v>9.7243011005990698E-2</v>
      </c>
      <c r="AY14" t="s">
        <v>31</v>
      </c>
      <c r="AZ14" s="31">
        <f>AZ12-AZ11</f>
        <v>0.10019882255680268</v>
      </c>
      <c r="BC14" t="s">
        <v>31</v>
      </c>
      <c r="BD14" s="31">
        <f>BD12-BD11</f>
        <v>0.10253614478852902</v>
      </c>
    </row>
    <row r="15" spans="1:60" x14ac:dyDescent="0.25">
      <c r="A15" t="s">
        <v>43</v>
      </c>
      <c r="B15" s="27">
        <f>AVERAGE(B2:B14)</f>
        <v>0.36743417218577429</v>
      </c>
      <c r="C15" s="27">
        <f>AVERAGE(C2:C14)</f>
        <v>0.77760560477516216</v>
      </c>
      <c r="D15" s="27">
        <f>AVERAGE(D2:D14)</f>
        <v>35.368745783003597</v>
      </c>
      <c r="E15" s="27">
        <f>AVERAGE(E2:E14)</f>
        <v>1985.0769230769231</v>
      </c>
      <c r="F15" s="27">
        <f>AVERAGE(F2:F14)</f>
        <v>197.11154206904206</v>
      </c>
      <c r="G15" t="s">
        <v>32</v>
      </c>
      <c r="H15" s="31">
        <f>H11-H13</f>
        <v>9.7528683840164387E-2</v>
      </c>
      <c r="K15" t="s">
        <v>32</v>
      </c>
      <c r="L15" s="31">
        <f>L11-L13</f>
        <v>8.3292269133068947E-2</v>
      </c>
      <c r="O15" t="s">
        <v>32</v>
      </c>
      <c r="P15" s="31">
        <f>P11-P13</f>
        <v>0.10541398225256354</v>
      </c>
      <c r="S15" t="s">
        <v>32</v>
      </c>
      <c r="T15" s="31">
        <f>T11-T13</f>
        <v>0.10805756056524929</v>
      </c>
      <c r="W15" t="s">
        <v>32</v>
      </c>
      <c r="X15" s="31">
        <f>X11-X13</f>
        <v>0.10643272549870475</v>
      </c>
      <c r="AA15" t="s">
        <v>32</v>
      </c>
      <c r="AB15" s="31">
        <f>AB11-AB13</f>
        <v>9.9656324161590981E-2</v>
      </c>
      <c r="AE15" t="s">
        <v>32</v>
      </c>
      <c r="AF15" s="31">
        <f>AF11-AF13</f>
        <v>9.9901236503261104E-2</v>
      </c>
      <c r="AI15" t="s">
        <v>32</v>
      </c>
      <c r="AJ15" s="31">
        <f>AJ11-AJ13</f>
        <v>9.8427799096626856E-2</v>
      </c>
      <c r="AM15" t="s">
        <v>32</v>
      </c>
      <c r="AN15" s="31">
        <f>AN11-AN13</f>
        <v>9.8492772005194573E-2</v>
      </c>
      <c r="AQ15" t="s">
        <v>32</v>
      </c>
      <c r="AR15" s="31">
        <f>AR11-AR13</f>
        <v>9.714866196770322E-2</v>
      </c>
      <c r="AU15" t="s">
        <v>32</v>
      </c>
      <c r="AV15" s="31">
        <f>AV11-AV13</f>
        <v>0.10772794954852116</v>
      </c>
      <c r="AY15" t="s">
        <v>32</v>
      </c>
      <c r="AZ15" s="31">
        <f>AZ11-AZ13</f>
        <v>0.11136816195754873</v>
      </c>
      <c r="BC15" t="s">
        <v>32</v>
      </c>
      <c r="BD15" s="31">
        <f>BD11-BD13</f>
        <v>0.11426375299474967</v>
      </c>
    </row>
    <row r="16" spans="1:60" x14ac:dyDescent="0.25">
      <c r="A16" t="s">
        <v>44</v>
      </c>
      <c r="B16" s="27">
        <f>STDEV(B2:B14)</f>
        <v>1.7908895492301298E-2</v>
      </c>
      <c r="C16" s="27">
        <f>STDEV(C2:C14)</f>
        <v>2.1537847696847492E-2</v>
      </c>
      <c r="D16" s="27">
        <f>STDEV(D2:D14)</f>
        <v>4.5265247104137218</v>
      </c>
      <c r="E16" s="27">
        <f>STDEV(E2:E14)</f>
        <v>12.802744096882371</v>
      </c>
      <c r="F16" s="27">
        <f>STDEV(F2:F14)</f>
        <v>372.45601210168547</v>
      </c>
      <c r="G16" t="s">
        <v>33</v>
      </c>
      <c r="H16" s="32">
        <f>AVERAGE(H14:H15)</f>
        <v>9.3192530956776154E-2</v>
      </c>
      <c r="K16" t="s">
        <v>33</v>
      </c>
      <c r="L16" s="32">
        <f>AVERAGE(L14:L15)</f>
        <v>8.0088599847009459E-2</v>
      </c>
      <c r="O16" t="s">
        <v>33</v>
      </c>
      <c r="P16" s="32">
        <f>AVERAGE(P14:P15)</f>
        <v>0.10038395266319694</v>
      </c>
      <c r="S16" t="s">
        <v>33</v>
      </c>
      <c r="T16" s="32">
        <f>AVERAGE(T14:T15)</f>
        <v>0.10278450790766372</v>
      </c>
      <c r="W16" t="s">
        <v>33</v>
      </c>
      <c r="X16" s="32">
        <f>AVERAGE(X14:X15)</f>
        <v>0.10130965680269305</v>
      </c>
      <c r="AA16" t="s">
        <v>33</v>
      </c>
      <c r="AB16" s="32">
        <f>AVERAGE(AB14:AB15)</f>
        <v>9.5137557276892826E-2</v>
      </c>
      <c r="AE16" t="s">
        <v>33</v>
      </c>
      <c r="AF16" s="32">
        <f>AVERAGE(AF14:AF15)</f>
        <v>9.5361229199147191E-2</v>
      </c>
      <c r="AI16" t="s">
        <v>33</v>
      </c>
      <c r="AJ16" s="32">
        <f>AVERAGE(AJ14:AJ15)</f>
        <v>9.4014894010636896E-2</v>
      </c>
      <c r="AM16" t="s">
        <v>33</v>
      </c>
      <c r="AN16" s="32">
        <f>AVERAGE(AN14:AN15)</f>
        <v>9.4074296817928754E-2</v>
      </c>
      <c r="AQ16" t="s">
        <v>33</v>
      </c>
      <c r="AR16" s="32">
        <f>AVERAGE(AR14:AR15)</f>
        <v>9.2844764840855548E-2</v>
      </c>
      <c r="AU16" t="s">
        <v>33</v>
      </c>
      <c r="AV16" s="32">
        <f>AVERAGE(AV14:AV15)</f>
        <v>0.10248548027725593</v>
      </c>
      <c r="AY16" t="s">
        <v>33</v>
      </c>
      <c r="AZ16" s="32">
        <f>AVERAGE(AZ14:AZ15)</f>
        <v>0.1057834922571757</v>
      </c>
      <c r="BC16" t="s">
        <v>33</v>
      </c>
      <c r="BD16" s="32">
        <f>AVERAGE(BD14:BD15)</f>
        <v>0.10839994889163934</v>
      </c>
    </row>
    <row r="17" spans="1:56" x14ac:dyDescent="0.25">
      <c r="A17" t="s">
        <v>45</v>
      </c>
      <c r="B17" s="27">
        <f>MIN(B2:B14)</f>
        <v>0.31991790725455216</v>
      </c>
      <c r="C17" s="27">
        <f>MIN(C2:C14)</f>
        <v>0.75092430911568531</v>
      </c>
      <c r="D17" s="27">
        <f>MIN(D2:D14)</f>
        <v>30.148438269893557</v>
      </c>
      <c r="E17" s="27">
        <f>MIN(E2:E14)</f>
        <v>1971</v>
      </c>
      <c r="F17" s="27">
        <f>MIN(F2:F14)</f>
        <v>5.5555555555555558E-5</v>
      </c>
      <c r="G17" t="s">
        <v>34</v>
      </c>
      <c r="H17">
        <f>TINV(0.3173,H5)</f>
        <v>1.0475913649820714</v>
      </c>
      <c r="K17" t="s">
        <v>34</v>
      </c>
      <c r="L17">
        <f>TINV(0.3173,L5)</f>
        <v>1.052586480618851</v>
      </c>
      <c r="O17" t="s">
        <v>34</v>
      </c>
      <c r="P17">
        <f>TINV(0.3173,P5)</f>
        <v>1.052586480618851</v>
      </c>
      <c r="S17" t="s">
        <v>34</v>
      </c>
      <c r="T17">
        <f>TINV(0.3173,T5)</f>
        <v>1.052586480618851</v>
      </c>
      <c r="W17" t="s">
        <v>34</v>
      </c>
      <c r="X17">
        <f>TINV(0.3173,X5)</f>
        <v>1.052586480618851</v>
      </c>
      <c r="AA17" t="s">
        <v>34</v>
      </c>
      <c r="AB17">
        <f>TINV(0.3173,AB5)</f>
        <v>1.052586480618851</v>
      </c>
      <c r="AE17" t="s">
        <v>34</v>
      </c>
      <c r="AF17">
        <f>TINV(0.3173,AF5)</f>
        <v>1.052586480618851</v>
      </c>
      <c r="AI17" t="s">
        <v>34</v>
      </c>
      <c r="AJ17">
        <f>TINV(0.3173,AJ5)</f>
        <v>1.052586480618851</v>
      </c>
      <c r="AM17" t="s">
        <v>34</v>
      </c>
      <c r="AN17">
        <f>TINV(0.3173,AN5)</f>
        <v>1.052586480618851</v>
      </c>
      <c r="AQ17" t="s">
        <v>34</v>
      </c>
      <c r="AR17">
        <f>TINV(0.3173,AR5)</f>
        <v>1.052586480618851</v>
      </c>
      <c r="AU17" t="s">
        <v>34</v>
      </c>
      <c r="AV17">
        <f>TINV(0.3173,AV5)</f>
        <v>1.052586480618851</v>
      </c>
      <c r="AY17" t="s">
        <v>34</v>
      </c>
      <c r="AZ17">
        <f>TINV(0.3173,AZ5)</f>
        <v>1.052586480618851</v>
      </c>
      <c r="BC17" t="s">
        <v>34</v>
      </c>
      <c r="BD17">
        <f>TINV(0.3173,BD5)</f>
        <v>1.052586480618851</v>
      </c>
    </row>
    <row r="18" spans="1:56" x14ac:dyDescent="0.25">
      <c r="A18" t="s">
        <v>46</v>
      </c>
      <c r="B18" s="27">
        <f>MAX(B2:B14)</f>
        <v>0.38997976621732133</v>
      </c>
      <c r="C18" s="27">
        <f>MAX(C2:C14)</f>
        <v>0.81506876033066844</v>
      </c>
      <c r="D18" s="27">
        <f>MAX(D2:D14)</f>
        <v>44.074152197760718</v>
      </c>
      <c r="E18" s="27">
        <f>MAX(E2:E14)</f>
        <v>2006</v>
      </c>
      <c r="F18" s="27">
        <f>MAX(F2:F14)</f>
        <v>1082.2510822510822</v>
      </c>
      <c r="G18" t="s">
        <v>35</v>
      </c>
      <c r="H18">
        <f>H17*G3</f>
        <v>6.2326249825313311E-2</v>
      </c>
      <c r="K18" t="s">
        <v>35</v>
      </c>
      <c r="L18">
        <f>L17*K3</f>
        <v>5.0722932545465303E-2</v>
      </c>
      <c r="O18" t="s">
        <v>35</v>
      </c>
      <c r="P18">
        <f>P17*O3</f>
        <v>6.5200358388658675E-2</v>
      </c>
      <c r="S18" t="s">
        <v>35</v>
      </c>
      <c r="T18">
        <f>T17*S3</f>
        <v>6.7478198485366431E-2</v>
      </c>
      <c r="W18" t="s">
        <v>35</v>
      </c>
      <c r="X18">
        <f>X17*W3</f>
        <v>6.7418698293877671E-2</v>
      </c>
      <c r="AA18" t="s">
        <v>35</v>
      </c>
      <c r="AB18">
        <f>AB17*AA3</f>
        <v>6.3957656461416212E-2</v>
      </c>
      <c r="AE18" t="s">
        <v>35</v>
      </c>
      <c r="AF18">
        <f>AF17*AE3</f>
        <v>6.3671234704369584E-2</v>
      </c>
      <c r="AI18" t="s">
        <v>35</v>
      </c>
      <c r="AJ18">
        <f>AJ17*AI3</f>
        <v>6.2742932681090144E-2</v>
      </c>
      <c r="AM18" t="s">
        <v>35</v>
      </c>
      <c r="AN18">
        <f>AN17*AM3</f>
        <v>6.2510797743523569E-2</v>
      </c>
      <c r="AQ18" t="s">
        <v>35</v>
      </c>
      <c r="AR18">
        <f>AR17*AQ3</f>
        <v>6.1611432093229668E-2</v>
      </c>
      <c r="AU18" t="s">
        <v>35</v>
      </c>
      <c r="AV18">
        <f>AV17*AU3</f>
        <v>6.8237980357121017E-2</v>
      </c>
      <c r="AY18" t="s">
        <v>35</v>
      </c>
      <c r="AZ18">
        <f>AZ17*AY3</f>
        <v>7.0930269220355488E-2</v>
      </c>
      <c r="BC18" t="s">
        <v>35</v>
      </c>
      <c r="BD18">
        <f>BD17*BC3</f>
        <v>7.2732475160473389E-2</v>
      </c>
    </row>
    <row r="19" spans="1:56" x14ac:dyDescent="0.25">
      <c r="A19" t="s">
        <v>47</v>
      </c>
      <c r="B19" s="27">
        <f>ABS(B18-B17)</f>
        <v>7.0061858962769175E-2</v>
      </c>
      <c r="C19" s="27">
        <f>ABS(C18-C17)</f>
        <v>6.4144451214983134E-2</v>
      </c>
      <c r="D19" s="27">
        <f>ABS(D18-D17)</f>
        <v>13.925713927867161</v>
      </c>
      <c r="E19" s="27">
        <f>ABS(E18-E17)</f>
        <v>35</v>
      </c>
      <c r="F19" s="27">
        <f>ABS(F18-F17)</f>
        <v>1082.2510266955267</v>
      </c>
      <c r="G19" t="s">
        <v>36</v>
      </c>
      <c r="H19">
        <f>G2+H18</f>
        <v>1.5060145512990142</v>
      </c>
      <c r="K19" t="s">
        <v>36</v>
      </c>
      <c r="L19">
        <f>K2+L18</f>
        <v>1.4277376493226712</v>
      </c>
      <c r="O19" t="s">
        <v>36</v>
      </c>
      <c r="P19">
        <f>O2+P18</f>
        <v>1.4791007805868175</v>
      </c>
      <c r="S19" t="s">
        <v>36</v>
      </c>
      <c r="T19">
        <f>S2+T18</f>
        <v>1.4968302770489381</v>
      </c>
      <c r="W19" t="s">
        <v>36</v>
      </c>
      <c r="X19">
        <f>W2+X18</f>
        <v>1.5161557032741813</v>
      </c>
      <c r="AA19" t="s">
        <v>36</v>
      </c>
      <c r="AB19">
        <f>AA2+AB18</f>
        <v>1.5268953898297923</v>
      </c>
      <c r="AE19" t="s">
        <v>36</v>
      </c>
      <c r="AF19">
        <f>AE2+AF18</f>
        <v>1.5166620526278678</v>
      </c>
      <c r="AI19" t="s">
        <v>36</v>
      </c>
      <c r="AJ19">
        <f>AI2+AJ18</f>
        <v>1.5149309074136139</v>
      </c>
      <c r="AM19" t="s">
        <v>36</v>
      </c>
      <c r="AN19">
        <f>AM2+AN18</f>
        <v>1.5084177767005964</v>
      </c>
      <c r="AQ19" t="s">
        <v>36</v>
      </c>
      <c r="AR19">
        <f>AQ2+AR18</f>
        <v>1.505477935878178</v>
      </c>
      <c r="AU19" t="s">
        <v>36</v>
      </c>
      <c r="AV19">
        <f>AU2+AV18</f>
        <v>1.5178720274759598</v>
      </c>
      <c r="AY19" t="s">
        <v>36</v>
      </c>
      <c r="AZ19">
        <f>AY2+AZ18</f>
        <v>1.5311129693536454</v>
      </c>
      <c r="BC19" t="s">
        <v>36</v>
      </c>
      <c r="BD19">
        <f>BC2+BD18</f>
        <v>1.5341471870785699</v>
      </c>
    </row>
    <row r="20" spans="1:56" x14ac:dyDescent="0.25">
      <c r="A20" t="s">
        <v>48</v>
      </c>
      <c r="B20" s="27">
        <f>COUNT(B2:B14)</f>
        <v>13</v>
      </c>
      <c r="G20" t="s">
        <v>37</v>
      </c>
      <c r="H20">
        <f>G2-H18</f>
        <v>1.3813620516483878</v>
      </c>
      <c r="K20" t="s">
        <v>37</v>
      </c>
      <c r="L20">
        <f>K2-L18</f>
        <v>1.3262917842317408</v>
      </c>
      <c r="O20" t="s">
        <v>37</v>
      </c>
      <c r="P20">
        <f>O2-P18</f>
        <v>1.3487000638095001</v>
      </c>
      <c r="S20" t="s">
        <v>37</v>
      </c>
      <c r="T20">
        <f>S2-T18</f>
        <v>1.3618738800782051</v>
      </c>
      <c r="W20" t="s">
        <v>37</v>
      </c>
      <c r="X20">
        <f>W2-X18</f>
        <v>1.3813183066864261</v>
      </c>
      <c r="AA20" t="s">
        <v>37</v>
      </c>
      <c r="AB20">
        <f>AA2-AB18</f>
        <v>1.39898007690696</v>
      </c>
      <c r="AE20" t="s">
        <v>37</v>
      </c>
      <c r="AF20">
        <f>AE2-AF18</f>
        <v>1.3893195832191287</v>
      </c>
      <c r="AI20" t="s">
        <v>37</v>
      </c>
      <c r="AJ20">
        <f>AI2-AJ18</f>
        <v>1.3894450420514335</v>
      </c>
      <c r="AM20" t="s">
        <v>37</v>
      </c>
      <c r="AN20">
        <f>AM2-AN18</f>
        <v>1.3833961812135493</v>
      </c>
      <c r="AQ20" t="s">
        <v>37</v>
      </c>
      <c r="AR20">
        <f>AQ2-AR18</f>
        <v>1.3822550716917186</v>
      </c>
      <c r="AU20" t="s">
        <v>37</v>
      </c>
      <c r="AV20">
        <f>AU2-AV18</f>
        <v>1.381396066761718</v>
      </c>
      <c r="AY20" t="s">
        <v>37</v>
      </c>
      <c r="AZ20">
        <f>AY2-AZ18</f>
        <v>1.3892524309129344</v>
      </c>
      <c r="BC20" t="s">
        <v>37</v>
      </c>
      <c r="BD20">
        <f>BC2-BD18</f>
        <v>1.388682236757623</v>
      </c>
    </row>
    <row r="21" spans="1:56" x14ac:dyDescent="0.25">
      <c r="G21" t="s">
        <v>28</v>
      </c>
      <c r="H21" s="31">
        <f>LN(G2)</f>
        <v>0.36720115946481369</v>
      </c>
      <c r="K21" t="s">
        <v>28</v>
      </c>
      <c r="L21" s="31">
        <f>LN(K2)</f>
        <v>0.31991790725455216</v>
      </c>
      <c r="O21" t="s">
        <v>28</v>
      </c>
      <c r="P21" s="31">
        <f>LN(O2)</f>
        <v>0.34635214222100175</v>
      </c>
      <c r="S21" t="s">
        <v>28</v>
      </c>
      <c r="T21" s="31">
        <f>LN(S2)</f>
        <v>0.35722124968107261</v>
      </c>
      <c r="W21" t="s">
        <v>28</v>
      </c>
      <c r="X21" s="31">
        <f>LN(W2)</f>
        <v>0.37069214581644694</v>
      </c>
      <c r="AA21" t="s">
        <v>28</v>
      </c>
      <c r="AB21" s="31">
        <f>LN(AA2)</f>
        <v>0.38044656020837408</v>
      </c>
      <c r="AE21" t="s">
        <v>28</v>
      </c>
      <c r="AF21" s="31">
        <f>LN(AE2)</f>
        <v>0.37362406517622954</v>
      </c>
      <c r="AI21" t="s">
        <v>28</v>
      </c>
      <c r="AJ21" s="31">
        <f>LN(AI2)</f>
        <v>0.37307136720566642</v>
      </c>
      <c r="AM21" t="s">
        <v>28</v>
      </c>
      <c r="AN21" s="31">
        <f>LN(AM2)</f>
        <v>0.36873679176211038</v>
      </c>
      <c r="AQ21" t="s">
        <v>28</v>
      </c>
      <c r="AR21" s="31">
        <f>LN(AQ2)</f>
        <v>0.36732458729458095</v>
      </c>
      <c r="AU21" t="s">
        <v>28</v>
      </c>
      <c r="AV21" s="31">
        <f>LN(AU2)</f>
        <v>0.37131114328161136</v>
      </c>
      <c r="AY21" t="s">
        <v>28</v>
      </c>
      <c r="AZ21" s="31">
        <f>LN(AY2)</f>
        <v>0.37856156496884991</v>
      </c>
      <c r="BC21" t="s">
        <v>28</v>
      </c>
      <c r="BD21" s="31">
        <f>LN(BC2)</f>
        <v>0.37940494732724844</v>
      </c>
    </row>
    <row r="22" spans="1:56" x14ac:dyDescent="0.25">
      <c r="G22" t="s">
        <v>38</v>
      </c>
      <c r="H22" s="31">
        <f>LN(H19)</f>
        <v>0.40946679154816379</v>
      </c>
      <c r="K22" t="s">
        <v>38</v>
      </c>
      <c r="L22" s="31">
        <f>LN(L19)</f>
        <v>0.3560911280772821</v>
      </c>
      <c r="O22" t="s">
        <v>38</v>
      </c>
      <c r="P22" s="31">
        <f>LN(P19)</f>
        <v>0.39143432243949899</v>
      </c>
      <c r="S22" t="s">
        <v>38</v>
      </c>
      <c r="T22" s="31">
        <f>LN(T19)</f>
        <v>0.40334972362520566</v>
      </c>
      <c r="W22" t="s">
        <v>38</v>
      </c>
      <c r="X22" s="31">
        <f>LN(X19)</f>
        <v>0.41617798859145183</v>
      </c>
      <c r="AA22" t="s">
        <v>38</v>
      </c>
      <c r="AB22" s="31">
        <f>LN(AB19)</f>
        <v>0.42323651690209124</v>
      </c>
      <c r="AE22" t="s">
        <v>38</v>
      </c>
      <c r="AF22" s="31">
        <f>LN(AF19)</f>
        <v>0.41651190206673794</v>
      </c>
      <c r="AI22" t="s">
        <v>38</v>
      </c>
      <c r="AJ22" s="31">
        <f>LN(AJ19)</f>
        <v>0.41536983225378082</v>
      </c>
      <c r="AM22" t="s">
        <v>38</v>
      </c>
      <c r="AN22" s="31">
        <f>LN(AN19)</f>
        <v>0.41106127146958477</v>
      </c>
      <c r="AQ22" t="s">
        <v>38</v>
      </c>
      <c r="AR22" s="31">
        <f>LN(AR19)</f>
        <v>0.40911041315519059</v>
      </c>
      <c r="AU22" t="s">
        <v>38</v>
      </c>
      <c r="AV22" s="31">
        <f>LN(AV19)</f>
        <v>0.41730937204418839</v>
      </c>
      <c r="AY22" t="s">
        <v>38</v>
      </c>
      <c r="AZ22" s="31">
        <f>LN(AZ19)</f>
        <v>0.42599490190478367</v>
      </c>
      <c r="BC22" t="s">
        <v>38</v>
      </c>
      <c r="BD22" s="31">
        <f>LN(BD19)</f>
        <v>0.42797464819782327</v>
      </c>
    </row>
    <row r="23" spans="1:56" x14ac:dyDescent="0.25">
      <c r="G23" t="s">
        <v>39</v>
      </c>
      <c r="H23" s="31">
        <f>LN(H20)</f>
        <v>0.32307000635895222</v>
      </c>
      <c r="K23" t="s">
        <v>39</v>
      </c>
      <c r="L23" s="31">
        <f>LN(L20)</f>
        <v>0.28238691599679067</v>
      </c>
      <c r="O23" t="s">
        <v>39</v>
      </c>
      <c r="P23" s="31">
        <f>LN(P20)</f>
        <v>0.2991412128525297</v>
      </c>
      <c r="S23" t="s">
        <v>39</v>
      </c>
      <c r="T23" s="31">
        <f>LN(T20)</f>
        <v>0.3088616043782394</v>
      </c>
      <c r="W23" t="s">
        <v>39</v>
      </c>
      <c r="X23" s="31">
        <f>LN(X20)</f>
        <v>0.32303833786582864</v>
      </c>
      <c r="AA23" t="s">
        <v>39</v>
      </c>
      <c r="AB23" s="31">
        <f>LN(AB20)</f>
        <v>0.33574345462908878</v>
      </c>
      <c r="AE23" t="s">
        <v>39</v>
      </c>
      <c r="AF23" s="31">
        <f>LN(AF20)</f>
        <v>0.32881411881876688</v>
      </c>
      <c r="AI23" t="s">
        <v>39</v>
      </c>
      <c r="AJ23" s="31">
        <f>LN(AJ20)</f>
        <v>0.32890441709826063</v>
      </c>
      <c r="AM23" t="s">
        <v>39</v>
      </c>
      <c r="AN23" s="31">
        <f>LN(AN20)</f>
        <v>0.32454147674505179</v>
      </c>
      <c r="AQ23" t="s">
        <v>39</v>
      </c>
      <c r="AR23" s="31">
        <f>LN(AR20)</f>
        <v>0.32371627538577991</v>
      </c>
      <c r="AU23" t="s">
        <v>39</v>
      </c>
      <c r="AV23" s="31">
        <f>LN(AV20)</f>
        <v>0.32309463038456293</v>
      </c>
      <c r="AY23" t="s">
        <v>39</v>
      </c>
      <c r="AZ23" s="31">
        <f>LN(AZ20)</f>
        <v>0.32876578297872683</v>
      </c>
      <c r="BC23" t="s">
        <v>39</v>
      </c>
      <c r="BD23" s="31">
        <f>LN(BD20)</f>
        <v>0.32835526636726375</v>
      </c>
    </row>
    <row r="24" spans="1:56" x14ac:dyDescent="0.25">
      <c r="G24" t="s">
        <v>40</v>
      </c>
      <c r="H24" s="31">
        <f>H22-H21</f>
        <v>4.2265632083350102E-2</v>
      </c>
      <c r="K24" t="s">
        <v>40</v>
      </c>
      <c r="L24" s="31">
        <f>L22-L21</f>
        <v>3.6173220822729946E-2</v>
      </c>
      <c r="O24" t="s">
        <v>40</v>
      </c>
      <c r="P24" s="31">
        <f>P22-P21</f>
        <v>4.5082180218497248E-2</v>
      </c>
      <c r="S24" t="s">
        <v>40</v>
      </c>
      <c r="T24" s="31">
        <f>T22-T21</f>
        <v>4.6128473944133053E-2</v>
      </c>
      <c r="W24" t="s">
        <v>40</v>
      </c>
      <c r="X24" s="31">
        <f>X22-X21</f>
        <v>4.5485842775004892E-2</v>
      </c>
      <c r="AA24" t="s">
        <v>40</v>
      </c>
      <c r="AB24" s="31">
        <f>AB22-AB21</f>
        <v>4.2789956693717157E-2</v>
      </c>
      <c r="AE24" t="s">
        <v>40</v>
      </c>
      <c r="AF24" s="31">
        <f>AF22-AF21</f>
        <v>4.2887836890508402E-2</v>
      </c>
      <c r="AI24" t="s">
        <v>40</v>
      </c>
      <c r="AJ24" s="31">
        <f>AJ22-AJ21</f>
        <v>4.2298465048114409E-2</v>
      </c>
      <c r="AM24" t="s">
        <v>40</v>
      </c>
      <c r="AN24" s="31">
        <f>AN22-AN21</f>
        <v>4.2324479707474383E-2</v>
      </c>
      <c r="AQ24" t="s">
        <v>40</v>
      </c>
      <c r="AR24" s="31">
        <f>AR22-AR21</f>
        <v>4.1785825860609638E-2</v>
      </c>
      <c r="AU24" t="s">
        <v>40</v>
      </c>
      <c r="AV24" s="31">
        <f>AV22-AV21</f>
        <v>4.5998228762577031E-2</v>
      </c>
      <c r="AY24" t="s">
        <v>40</v>
      </c>
      <c r="AZ24" s="31">
        <f>AZ22-AZ21</f>
        <v>4.7433336935933768E-2</v>
      </c>
      <c r="BC24" t="s">
        <v>40</v>
      </c>
      <c r="BD24" s="31">
        <f>BD22-BD21</f>
        <v>4.8569700870574828E-2</v>
      </c>
    </row>
    <row r="25" spans="1:56" x14ac:dyDescent="0.25">
      <c r="G25" t="s">
        <v>41</v>
      </c>
      <c r="H25" s="31">
        <f>H21-H23</f>
        <v>4.4131153105861465E-2</v>
      </c>
      <c r="K25" t="s">
        <v>41</v>
      </c>
      <c r="L25" s="31">
        <f>L21-L23</f>
        <v>3.7530991257761492E-2</v>
      </c>
      <c r="O25" t="s">
        <v>41</v>
      </c>
      <c r="P25" s="31">
        <f>P21-P23</f>
        <v>4.7210929368472043E-2</v>
      </c>
      <c r="S25" t="s">
        <v>41</v>
      </c>
      <c r="T25" s="31">
        <f>T21-T23</f>
        <v>4.835964530283321E-2</v>
      </c>
      <c r="W25" t="s">
        <v>41</v>
      </c>
      <c r="X25" s="31">
        <f>X21-X23</f>
        <v>4.7653807950618299E-2</v>
      </c>
      <c r="AA25" t="s">
        <v>41</v>
      </c>
      <c r="AB25" s="31">
        <f>AB21-AB23</f>
        <v>4.4703105579285307E-2</v>
      </c>
      <c r="AE25" t="s">
        <v>41</v>
      </c>
      <c r="AF25" s="31">
        <f>AF21-AF23</f>
        <v>4.480994635746266E-2</v>
      </c>
      <c r="AI25" t="s">
        <v>41</v>
      </c>
      <c r="AJ25" s="31">
        <f>AJ21-AJ23</f>
        <v>4.4166950107405789E-2</v>
      </c>
      <c r="AM25" t="s">
        <v>41</v>
      </c>
      <c r="AN25" s="31">
        <f>AN21-AN23</f>
        <v>4.419531501705859E-2</v>
      </c>
      <c r="AQ25" t="s">
        <v>41</v>
      </c>
      <c r="AR25" s="31">
        <f>AR21-AR23</f>
        <v>4.3608311908801045E-2</v>
      </c>
      <c r="AU25" t="s">
        <v>41</v>
      </c>
      <c r="AV25" s="31">
        <f>AV21-AV23</f>
        <v>4.8216512897048425E-2</v>
      </c>
      <c r="AY25" t="s">
        <v>41</v>
      </c>
      <c r="AZ25" s="31">
        <f>AZ21-AZ23</f>
        <v>4.9795781990123078E-2</v>
      </c>
      <c r="BC25" t="s">
        <v>41</v>
      </c>
      <c r="BD25" s="31">
        <f>BD21-BD23</f>
        <v>5.1049680959984689E-2</v>
      </c>
    </row>
    <row r="26" spans="1:56" x14ac:dyDescent="0.25">
      <c r="G26" t="s">
        <v>42</v>
      </c>
      <c r="H26" s="32">
        <f>AVERAGE(H24:H25)</f>
        <v>4.3198392594605783E-2</v>
      </c>
      <c r="K26" t="s">
        <v>42</v>
      </c>
      <c r="L26" s="32">
        <f>AVERAGE(L24:L25)</f>
        <v>3.6852106040245719E-2</v>
      </c>
      <c r="O26" t="s">
        <v>42</v>
      </c>
      <c r="P26" s="32">
        <f>AVERAGE(P24:P25)</f>
        <v>4.6146554793484645E-2</v>
      </c>
      <c r="S26" t="s">
        <v>42</v>
      </c>
      <c r="T26" s="32">
        <f>AVERAGE(T24:T25)</f>
        <v>4.7244059623483131E-2</v>
      </c>
      <c r="W26" t="s">
        <v>42</v>
      </c>
      <c r="X26" s="32">
        <f>AVERAGE(X24:X25)</f>
        <v>4.6569825362811595E-2</v>
      </c>
      <c r="AA26" t="s">
        <v>42</v>
      </c>
      <c r="AB26" s="32">
        <f>AVERAGE(AB24:AB25)</f>
        <v>4.3746531136501232E-2</v>
      </c>
      <c r="AE26" t="s">
        <v>42</v>
      </c>
      <c r="AF26" s="32">
        <f>AVERAGE(AF24:AF25)</f>
        <v>4.3848891623985531E-2</v>
      </c>
      <c r="AI26" t="s">
        <v>42</v>
      </c>
      <c r="AJ26" s="32">
        <f>AVERAGE(AJ24:AJ25)</f>
        <v>4.3232707577760099E-2</v>
      </c>
      <c r="AM26" t="s">
        <v>42</v>
      </c>
      <c r="AN26" s="32">
        <f>AVERAGE(AN24:AN25)</f>
        <v>4.3259897362266486E-2</v>
      </c>
      <c r="AQ26" t="s">
        <v>42</v>
      </c>
      <c r="AR26" s="32">
        <f>AVERAGE(AR24:AR25)</f>
        <v>4.2697068884705341E-2</v>
      </c>
      <c r="AU26" t="s">
        <v>42</v>
      </c>
      <c r="AV26" s="32">
        <f>AVERAGE(AV24:AV25)</f>
        <v>4.7107370829812728E-2</v>
      </c>
      <c r="AY26" t="s">
        <v>42</v>
      </c>
      <c r="AZ26" s="32">
        <f>AVERAGE(AZ24:AZ25)</f>
        <v>4.8614559463028423E-2</v>
      </c>
      <c r="BC26" t="s">
        <v>42</v>
      </c>
      <c r="BD26" s="32">
        <f>AVERAGE(BD24:BD25)</f>
        <v>4.9809690915279758E-2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26"/>
  <sheetViews>
    <sheetView workbookViewId="0">
      <selection activeCell="F1" sqref="F1"/>
    </sheetView>
  </sheetViews>
  <sheetFormatPr defaultColWidth="11" defaultRowHeight="15.75" x14ac:dyDescent="0.25"/>
  <sheetData>
    <row r="1" spans="1:60" ht="27.75" thickTop="1" thickBot="1" x14ac:dyDescent="0.3">
      <c r="B1" s="27" t="s">
        <v>21</v>
      </c>
      <c r="C1" s="27" t="s">
        <v>22</v>
      </c>
      <c r="D1" s="27" t="s">
        <v>23</v>
      </c>
      <c r="E1" s="33" t="s">
        <v>0</v>
      </c>
      <c r="F1" s="33" t="s">
        <v>1</v>
      </c>
      <c r="G1" s="28">
        <f>LN(G2)</f>
        <v>0.36720115946481369</v>
      </c>
      <c r="H1" s="29">
        <f>G4</f>
        <v>0.77593736642772781</v>
      </c>
      <c r="I1" s="1" t="s">
        <v>0</v>
      </c>
      <c r="J1" s="1" t="s">
        <v>1</v>
      </c>
      <c r="K1" s="28">
        <f>LN(K2)</f>
        <v>0.31991790725455216</v>
      </c>
      <c r="L1" s="29">
        <f>K4</f>
        <v>0.81506876033066844</v>
      </c>
      <c r="M1" s="1" t="s">
        <v>0</v>
      </c>
      <c r="N1" s="1" t="s">
        <v>1</v>
      </c>
      <c r="O1" s="28">
        <f>LN(O2)</f>
        <v>0.34635214222100175</v>
      </c>
      <c r="P1" s="29">
        <f>O4</f>
        <v>0.75766089189767782</v>
      </c>
      <c r="Q1" s="1" t="s">
        <v>0</v>
      </c>
      <c r="R1" s="1" t="s">
        <v>1</v>
      </c>
      <c r="S1" s="28">
        <f>LN(S2)</f>
        <v>0.35722124968107261</v>
      </c>
      <c r="T1" s="29">
        <f>S4</f>
        <v>0.75639531227293699</v>
      </c>
      <c r="U1" s="1" t="s">
        <v>0</v>
      </c>
      <c r="V1" s="1" t="s">
        <v>1</v>
      </c>
      <c r="W1" s="28">
        <f>LN(W2)</f>
        <v>0.37069214581644694</v>
      </c>
      <c r="X1" s="29">
        <f>W4</f>
        <v>0.7700891828300882</v>
      </c>
      <c r="Y1" s="1" t="s">
        <v>0</v>
      </c>
      <c r="Z1" s="1" t="s">
        <v>1</v>
      </c>
      <c r="AA1" s="28">
        <f>LN(AA2)</f>
        <v>0.38044656020837408</v>
      </c>
      <c r="AB1" s="29">
        <f>AA4</f>
        <v>0.79675980549237779</v>
      </c>
      <c r="AC1" s="1" t="s">
        <v>0</v>
      </c>
      <c r="AD1" s="1" t="s">
        <v>1</v>
      </c>
      <c r="AE1" s="28">
        <f>LN(AE2)</f>
        <v>0.37362406517622954</v>
      </c>
      <c r="AF1" s="29">
        <f>AE4</f>
        <v>0.79231726106364275</v>
      </c>
      <c r="AG1" s="1" t="s">
        <v>0</v>
      </c>
      <c r="AH1" s="1" t="s">
        <v>1</v>
      </c>
      <c r="AI1" s="28">
        <f>LN(AI2)</f>
        <v>0.37307136720566642</v>
      </c>
      <c r="AJ1" s="29">
        <f>AI4</f>
        <v>0.79663000577713161</v>
      </c>
      <c r="AK1" s="1" t="s">
        <v>0</v>
      </c>
      <c r="AL1" s="1" t="s">
        <v>1</v>
      </c>
      <c r="AM1" s="28">
        <f>LN(AM2)</f>
        <v>0.36873679176211038</v>
      </c>
      <c r="AN1" s="29">
        <f>AM4</f>
        <v>0.79403206967475137</v>
      </c>
      <c r="AO1" s="1" t="s">
        <v>0</v>
      </c>
      <c r="AP1" s="1" t="s">
        <v>1</v>
      </c>
      <c r="AQ1" s="28">
        <f>LN(AQ2)</f>
        <v>0.36732458729458095</v>
      </c>
      <c r="AR1" s="29">
        <f>AQ4</f>
        <v>0.7974952783575241</v>
      </c>
      <c r="AS1" s="1" t="s">
        <v>0</v>
      </c>
      <c r="AT1" s="1" t="s">
        <v>1</v>
      </c>
      <c r="AU1" s="28">
        <f>LN(AU2)</f>
        <v>0.37131114328161136</v>
      </c>
      <c r="AV1" s="29">
        <f>AU4</f>
        <v>0.76638208975928646</v>
      </c>
      <c r="AW1" s="1" t="s">
        <v>0</v>
      </c>
      <c r="AX1" s="1" t="s">
        <v>1</v>
      </c>
      <c r="AY1" s="28">
        <f>LN(AY2)</f>
        <v>0.37856156496884991</v>
      </c>
      <c r="AZ1" s="29">
        <f>AY4</f>
        <v>0.75937914300711806</v>
      </c>
      <c r="BA1" s="1" t="s">
        <v>0</v>
      </c>
      <c r="BB1" s="1" t="s">
        <v>1</v>
      </c>
      <c r="BC1" s="28">
        <f>LN(BC2)</f>
        <v>0.37940494732724844</v>
      </c>
      <c r="BD1" s="29">
        <f>BC4</f>
        <v>0.75092430911568531</v>
      </c>
      <c r="BE1" s="1" t="s">
        <v>0</v>
      </c>
      <c r="BF1" s="1" t="s">
        <v>1</v>
      </c>
      <c r="BG1" s="28">
        <f>LN(BG2)</f>
        <v>0.38997976621732133</v>
      </c>
      <c r="BH1" s="29">
        <f>BG4</f>
        <v>0.75573875249821876</v>
      </c>
    </row>
    <row r="2" spans="1:60" ht="16.5" thickTop="1" x14ac:dyDescent="0.25">
      <c r="B2">
        <v>0.31991790725455216</v>
      </c>
      <c r="C2" s="30">
        <v>0.81506876033066844</v>
      </c>
      <c r="D2">
        <v>44.074152197760718</v>
      </c>
      <c r="E2" s="2">
        <v>1971</v>
      </c>
      <c r="F2" s="3">
        <v>5.5555555555555558E-5</v>
      </c>
      <c r="G2">
        <f t="array" ref="G2:H6">LOGEST(F2:F14,E2:E14,TRUE, TRUE)</f>
        <v>1.443688301473701</v>
      </c>
      <c r="H2">
        <v>6.0544004820905746E-317</v>
      </c>
      <c r="I2" s="2">
        <v>1972</v>
      </c>
      <c r="J2" s="3">
        <v>1.3333333333333333E-3</v>
      </c>
      <c r="K2">
        <f t="array" ref="K2:L6">LOGEST(J2:J13,I2:I13,TRUE, TRUE)</f>
        <v>1.377014716777206</v>
      </c>
      <c r="L2">
        <v>5.8351491041571157E-276</v>
      </c>
      <c r="M2" s="2">
        <v>1971</v>
      </c>
      <c r="N2" s="3">
        <v>5.5555555555555558E-5</v>
      </c>
      <c r="O2">
        <f t="array" ref="O2:P6">LOGEST(N2:N13,M2:M13,TRUE, TRUE)</f>
        <v>1.4139004221981588</v>
      </c>
      <c r="P2">
        <v>7.2600202268400955E-299</v>
      </c>
      <c r="Q2" s="2">
        <v>1971</v>
      </c>
      <c r="R2" s="3">
        <v>5.5555555555555558E-5</v>
      </c>
      <c r="S2">
        <f t="array" ref="S2:T6">LOGEST(R2:R13,Q2:Q13,TRUE, TRUE)</f>
        <v>1.4293520785635716</v>
      </c>
      <c r="T2">
        <v>2.7550569934595823E-308</v>
      </c>
      <c r="U2" s="2">
        <v>1971</v>
      </c>
      <c r="V2" s="3">
        <v>5.5555555555555558E-5</v>
      </c>
      <c r="W2">
        <f t="array" ref="W2:X6">LOGEST(V2:V13,U2:U13,TRUE, TRUE)</f>
        <v>1.4487370049803037</v>
      </c>
      <c r="X2">
        <v>5.6195026557983382E-320</v>
      </c>
      <c r="Y2" s="2">
        <v>1971</v>
      </c>
      <c r="Z2" s="3">
        <v>5.5555555555555558E-5</v>
      </c>
      <c r="AA2">
        <f t="array" ref="AA2:AB6">LOGEST(Z2:Z13,Y2:Y13,TRUE, TRUE)</f>
        <v>1.4629377333683762</v>
      </c>
      <c r="AB2">
        <v>0</v>
      </c>
      <c r="AC2" s="2">
        <v>1971</v>
      </c>
      <c r="AD2" s="3">
        <v>5.5555555555555558E-5</v>
      </c>
      <c r="AE2">
        <f t="array" ref="AE2:AF6">LOGEST(AD2:AD13,AC2:AC13,TRUE, TRUE)</f>
        <v>1.4529908179234983</v>
      </c>
      <c r="AF2">
        <v>1.432790372939615E-322</v>
      </c>
      <c r="AG2" s="2">
        <v>1971</v>
      </c>
      <c r="AH2" s="3">
        <v>5.5555555555555558E-5</v>
      </c>
      <c r="AI2">
        <f t="array" ref="AI2:AJ6">LOGEST(AH2:AH13,AG2:AG13,TRUE, TRUE)</f>
        <v>1.4521879747325237</v>
      </c>
      <c r="AJ2">
        <v>4.2489645542347203E-322</v>
      </c>
      <c r="AK2" s="2">
        <v>1971</v>
      </c>
      <c r="AL2" s="3">
        <v>5.5555555555555558E-5</v>
      </c>
      <c r="AM2">
        <f t="array" ref="AM2:AN6">LOGEST(AL2:AL13,AK2:AK13,TRUE, TRUE)</f>
        <v>1.4459069789570729</v>
      </c>
      <c r="AN2">
        <v>2.3146876694533232E-318</v>
      </c>
      <c r="AO2" s="2">
        <v>1971</v>
      </c>
      <c r="AP2" s="3">
        <v>5.5555555555555558E-5</v>
      </c>
      <c r="AQ2">
        <f t="array" ref="AQ2:AR6">LOGEST(AP2:AP13,AO2:AO13,TRUE, TRUE)</f>
        <v>1.4438665037849483</v>
      </c>
      <c r="AR2">
        <v>3.7173034771388299E-317</v>
      </c>
      <c r="AS2" s="2">
        <v>1971</v>
      </c>
      <c r="AT2" s="3">
        <v>5.5555555555555558E-5</v>
      </c>
      <c r="AU2">
        <f t="array" ref="AU2:AV6">LOGEST(AT2:AT13,AS2:AS13,TRUE, TRUE)</f>
        <v>1.4496340471188389</v>
      </c>
      <c r="AV2">
        <v>1.8260666270292472E-320</v>
      </c>
      <c r="AW2" s="2">
        <v>1971</v>
      </c>
      <c r="AX2" s="3">
        <v>5.5555555555555558E-5</v>
      </c>
      <c r="AY2">
        <f t="array" ref="AY2:AZ6">LOGEST(AX2:AX13,AW2:AW13,TRUE, TRUE)</f>
        <v>1.4601827001332899</v>
      </c>
      <c r="AZ2">
        <v>0</v>
      </c>
      <c r="BA2" s="2">
        <v>1971</v>
      </c>
      <c r="BB2" s="3">
        <v>5.5555555555555558E-5</v>
      </c>
      <c r="BC2">
        <f t="array" ref="BC2:BD6">LOGEST(BB2:BB13,BA2:BA13,TRUE, TRUE)</f>
        <v>1.4614147119180965</v>
      </c>
      <c r="BD2">
        <v>0</v>
      </c>
      <c r="BE2" s="2">
        <v>1971</v>
      </c>
      <c r="BF2" s="3">
        <v>5.5555555555555558E-5</v>
      </c>
      <c r="BG2">
        <f t="array" ref="BG2:BH6">LOGEST(BF2:BF13,BE2:BE13,TRUE, TRUE)</f>
        <v>1.4769509092765789</v>
      </c>
      <c r="BH2">
        <v>0</v>
      </c>
    </row>
    <row r="3" spans="1:60" x14ac:dyDescent="0.25">
      <c r="B3">
        <v>0.34635214222100175</v>
      </c>
      <c r="C3" s="30">
        <v>0.75766089189767782</v>
      </c>
      <c r="D3">
        <v>31.264491225979626</v>
      </c>
      <c r="E3" s="2">
        <v>1972</v>
      </c>
      <c r="F3" s="3">
        <v>1.3333333333333333E-3</v>
      </c>
      <c r="G3">
        <v>5.9494810580440372E-2</v>
      </c>
      <c r="H3">
        <v>118.10404283972473</v>
      </c>
      <c r="I3" s="2">
        <v>1973</v>
      </c>
      <c r="J3" s="3">
        <v>6.6666666666666671E-3</v>
      </c>
      <c r="K3">
        <v>4.8188850492971926E-2</v>
      </c>
      <c r="L3">
        <v>95.716875597139989</v>
      </c>
      <c r="M3" s="2">
        <v>1973</v>
      </c>
      <c r="N3" s="3">
        <v>6.6666666666666671E-3</v>
      </c>
      <c r="O3">
        <v>6.1942994318457512E-2</v>
      </c>
      <c r="P3">
        <v>123.03142574414829</v>
      </c>
      <c r="Q3" s="2">
        <v>1972</v>
      </c>
      <c r="R3" s="3">
        <v>1.3333333333333333E-3</v>
      </c>
      <c r="S3">
        <v>6.4107035125221951E-2</v>
      </c>
      <c r="T3">
        <v>127.32434683955384</v>
      </c>
      <c r="U3" s="2">
        <v>1972</v>
      </c>
      <c r="V3" s="3">
        <v>1.3333333333333333E-3</v>
      </c>
      <c r="W3">
        <v>6.4050507521472205E-2</v>
      </c>
      <c r="X3">
        <v>127.20146578556243</v>
      </c>
      <c r="Y3" s="2">
        <v>1972</v>
      </c>
      <c r="Z3" s="3">
        <v>1.3333333333333333E-3</v>
      </c>
      <c r="AA3">
        <v>6.0762376905898842E-2</v>
      </c>
      <c r="AB3">
        <v>120.66634731111387</v>
      </c>
      <c r="AC3" s="2">
        <v>1972</v>
      </c>
      <c r="AD3" s="3">
        <v>1.3333333333333333E-3</v>
      </c>
      <c r="AE3">
        <v>6.0490264578483971E-2</v>
      </c>
      <c r="AF3">
        <v>120.10588169515319</v>
      </c>
      <c r="AG3" s="2">
        <v>1972</v>
      </c>
      <c r="AH3" s="3">
        <v>1.3333333333333333E-3</v>
      </c>
      <c r="AI3">
        <v>5.9608339871704857E-2</v>
      </c>
      <c r="AJ3">
        <v>118.3498294492168</v>
      </c>
      <c r="AK3" s="2">
        <v>1972</v>
      </c>
      <c r="AL3" s="3">
        <v>1.3333333333333333E-3</v>
      </c>
      <c r="AM3">
        <v>5.9387802232431654E-2</v>
      </c>
      <c r="AN3">
        <v>117.89713555814652</v>
      </c>
      <c r="AO3" s="2">
        <v>1972</v>
      </c>
      <c r="AP3" s="3">
        <v>1.3333333333333333E-3</v>
      </c>
      <c r="AQ3">
        <v>5.8533368257785559E-2</v>
      </c>
      <c r="AR3">
        <v>116.19603031788554</v>
      </c>
      <c r="AS3" s="2">
        <v>1972</v>
      </c>
      <c r="AT3" s="3">
        <v>1.3333333333333333E-3</v>
      </c>
      <c r="AU3">
        <v>6.4828858828779201E-2</v>
      </c>
      <c r="AV3">
        <v>128.62832646751164</v>
      </c>
      <c r="AW3" s="2">
        <v>1972</v>
      </c>
      <c r="AX3" s="3">
        <v>1.3333333333333333E-3</v>
      </c>
      <c r="AY3">
        <v>6.7386642833046073E-2</v>
      </c>
      <c r="AZ3">
        <v>133.67498207124527</v>
      </c>
      <c r="BA3" s="2">
        <v>1972</v>
      </c>
      <c r="BB3" s="3">
        <v>1.3333333333333333E-3</v>
      </c>
      <c r="BC3">
        <v>6.9098811831320051E-2</v>
      </c>
      <c r="BD3">
        <v>137.05978522002425</v>
      </c>
      <c r="BE3" s="2">
        <v>1972</v>
      </c>
      <c r="BF3" s="3">
        <v>1.3333333333333333E-3</v>
      </c>
      <c r="BG3">
        <v>7.0110572561127668E-2</v>
      </c>
      <c r="BH3">
        <v>139.05483412762302</v>
      </c>
    </row>
    <row r="4" spans="1:60" ht="16.5" thickBot="1" x14ac:dyDescent="0.3">
      <c r="B4">
        <v>0.35722124968107261</v>
      </c>
      <c r="C4" s="30">
        <v>0.75639531227293699</v>
      </c>
      <c r="D4">
        <v>31.050113170252683</v>
      </c>
      <c r="E4" s="2">
        <v>1973</v>
      </c>
      <c r="F4" s="3">
        <v>6.6666666666666671E-3</v>
      </c>
      <c r="G4">
        <v>0.77593736642772781</v>
      </c>
      <c r="H4">
        <v>2.6385952362090093</v>
      </c>
      <c r="I4" s="2">
        <v>1975</v>
      </c>
      <c r="J4" s="3">
        <v>0.1</v>
      </c>
      <c r="K4">
        <v>0.81506876033066844</v>
      </c>
      <c r="L4">
        <v>2.0171797559119833</v>
      </c>
      <c r="M4" s="2">
        <v>1975</v>
      </c>
      <c r="N4" s="3">
        <v>0.1</v>
      </c>
      <c r="O4">
        <v>0.75766089189767782</v>
      </c>
      <c r="P4">
        <v>2.6146009984797791</v>
      </c>
      <c r="Q4" s="2">
        <v>1975</v>
      </c>
      <c r="R4" s="3">
        <v>0.1</v>
      </c>
      <c r="S4">
        <v>0.75639531227293699</v>
      </c>
      <c r="T4">
        <v>2.7265594521595284</v>
      </c>
      <c r="U4" s="2">
        <v>1973</v>
      </c>
      <c r="V4" s="3">
        <v>6.6666666666666671E-3</v>
      </c>
      <c r="W4">
        <v>0.7700891828300882</v>
      </c>
      <c r="X4">
        <v>2.7600616479992079</v>
      </c>
      <c r="Y4" s="2">
        <v>1973</v>
      </c>
      <c r="Z4" s="3">
        <v>6.6666666666666671E-3</v>
      </c>
      <c r="AA4">
        <v>0.79675980549237779</v>
      </c>
      <c r="AB4">
        <v>2.6329584309533285</v>
      </c>
      <c r="AC4" s="2">
        <v>1973</v>
      </c>
      <c r="AD4" s="3">
        <v>6.6666666666666671E-3</v>
      </c>
      <c r="AE4">
        <v>0.79231726106364275</v>
      </c>
      <c r="AF4">
        <v>2.6636330113051816</v>
      </c>
      <c r="AG4" s="2">
        <v>1973</v>
      </c>
      <c r="AH4" s="3">
        <v>6.6666666666666671E-3</v>
      </c>
      <c r="AI4">
        <v>0.79663000577713161</v>
      </c>
      <c r="AJ4">
        <v>2.6315017395100098</v>
      </c>
      <c r="AK4" s="2">
        <v>1973</v>
      </c>
      <c r="AL4" s="3">
        <v>6.6666666666666671E-3</v>
      </c>
      <c r="AM4">
        <v>0.79403206967475137</v>
      </c>
      <c r="AN4">
        <v>2.6330080697071332</v>
      </c>
      <c r="AO4" s="2">
        <v>1973</v>
      </c>
      <c r="AP4" s="3">
        <v>6.6666666666666671E-3</v>
      </c>
      <c r="AQ4">
        <v>0.7974952783575241</v>
      </c>
      <c r="AR4">
        <v>2.5959510327976001</v>
      </c>
      <c r="AS4" s="2">
        <v>1973</v>
      </c>
      <c r="AT4" s="3">
        <v>6.6666666666666671E-3</v>
      </c>
      <c r="AU4">
        <v>0.76638208975928646</v>
      </c>
      <c r="AV4">
        <v>2.7603064335526231</v>
      </c>
      <c r="AW4" s="2">
        <v>1973</v>
      </c>
      <c r="AX4" s="3">
        <v>6.6666666666666671E-3</v>
      </c>
      <c r="AY4">
        <v>0.75937914300711806</v>
      </c>
      <c r="AZ4">
        <v>2.7427826121522005</v>
      </c>
      <c r="BA4" s="2">
        <v>1973</v>
      </c>
      <c r="BB4" s="3">
        <v>6.6666666666666671E-3</v>
      </c>
      <c r="BC4">
        <v>0.75092430911568531</v>
      </c>
      <c r="BD4">
        <v>2.7457541245846788</v>
      </c>
      <c r="BE4" s="2">
        <v>1973</v>
      </c>
      <c r="BF4" s="3">
        <v>6.6666666666666671E-3</v>
      </c>
      <c r="BG4">
        <v>0.75573875249821876</v>
      </c>
      <c r="BH4">
        <v>2.7087250936774963</v>
      </c>
    </row>
    <row r="5" spans="1:60" ht="17.25" thickTop="1" thickBot="1" x14ac:dyDescent="0.3">
      <c r="B5">
        <v>0.37069214581644694</v>
      </c>
      <c r="C5" s="30">
        <v>0.7700891828300882</v>
      </c>
      <c r="D5">
        <v>33.495126167159256</v>
      </c>
      <c r="E5" s="2">
        <v>1975</v>
      </c>
      <c r="F5" s="3">
        <v>0.1</v>
      </c>
      <c r="G5">
        <v>38.093415642871626</v>
      </c>
      <c r="H5">
        <v>11</v>
      </c>
      <c r="I5" s="2">
        <v>1976</v>
      </c>
      <c r="J5" s="3">
        <v>1</v>
      </c>
      <c r="K5" s="26">
        <v>44.074152197760718</v>
      </c>
      <c r="L5">
        <v>10</v>
      </c>
      <c r="M5" s="2">
        <v>1976</v>
      </c>
      <c r="N5" s="3">
        <v>1</v>
      </c>
      <c r="O5" s="26">
        <v>31.264491225979626</v>
      </c>
      <c r="P5">
        <v>10</v>
      </c>
      <c r="Q5" s="2">
        <v>1976</v>
      </c>
      <c r="R5" s="3">
        <v>1</v>
      </c>
      <c r="S5" s="26">
        <v>31.050113170252683</v>
      </c>
      <c r="T5">
        <v>10</v>
      </c>
      <c r="U5" s="2">
        <v>1976</v>
      </c>
      <c r="V5" s="3">
        <v>1</v>
      </c>
      <c r="W5" s="26">
        <v>33.495126167159256</v>
      </c>
      <c r="X5">
        <v>10</v>
      </c>
      <c r="Y5" s="2">
        <v>1975</v>
      </c>
      <c r="Z5" s="3">
        <v>0.1</v>
      </c>
      <c r="AA5" s="26">
        <v>39.202865723615353</v>
      </c>
      <c r="AB5">
        <v>10</v>
      </c>
      <c r="AC5" s="2">
        <v>1975</v>
      </c>
      <c r="AD5" s="3">
        <v>0.1</v>
      </c>
      <c r="AE5" s="26">
        <v>38.150366521622296</v>
      </c>
      <c r="AF5">
        <v>10</v>
      </c>
      <c r="AG5" s="2">
        <v>1975</v>
      </c>
      <c r="AH5" s="3">
        <v>0.1</v>
      </c>
      <c r="AI5" s="26">
        <v>39.1714622809166</v>
      </c>
      <c r="AJ5">
        <v>10</v>
      </c>
      <c r="AK5" s="2">
        <v>1975</v>
      </c>
      <c r="AL5" s="3">
        <v>0.1</v>
      </c>
      <c r="AM5" s="26">
        <v>38.551247683116372</v>
      </c>
      <c r="AN5">
        <v>10</v>
      </c>
      <c r="AO5" s="2">
        <v>1975</v>
      </c>
      <c r="AP5" s="3">
        <v>0.1</v>
      </c>
      <c r="AQ5" s="26">
        <v>39.381564631639058</v>
      </c>
      <c r="AR5">
        <v>10</v>
      </c>
      <c r="AS5" s="2">
        <v>1975</v>
      </c>
      <c r="AT5" s="3">
        <v>0.1</v>
      </c>
      <c r="AU5" s="26">
        <v>32.804937299953899</v>
      </c>
      <c r="AV5">
        <v>10</v>
      </c>
      <c r="AW5" s="2">
        <v>1975</v>
      </c>
      <c r="AX5" s="3">
        <v>0.1</v>
      </c>
      <c r="AY5" s="26">
        <v>31.559157111205117</v>
      </c>
      <c r="AZ5">
        <v>10</v>
      </c>
      <c r="BA5" s="2">
        <v>1975</v>
      </c>
      <c r="BB5" s="3">
        <v>0.1</v>
      </c>
      <c r="BC5" s="26">
        <v>30.148438269893557</v>
      </c>
      <c r="BD5">
        <v>10</v>
      </c>
      <c r="BE5" s="2">
        <v>1975</v>
      </c>
      <c r="BF5" s="3">
        <v>0.1</v>
      </c>
      <c r="BG5" s="26">
        <v>30.939772895932148</v>
      </c>
      <c r="BH5">
        <v>10</v>
      </c>
    </row>
    <row r="6" spans="1:60" ht="16.5" thickTop="1" x14ac:dyDescent="0.25">
      <c r="B6">
        <v>0.38044656020837408</v>
      </c>
      <c r="C6" s="30">
        <v>0.79675980549237779</v>
      </c>
      <c r="D6">
        <v>39.202865723615353</v>
      </c>
      <c r="E6" s="2">
        <v>1976</v>
      </c>
      <c r="F6" s="3">
        <v>1</v>
      </c>
      <c r="G6">
        <v>265.21340015150764</v>
      </c>
      <c r="H6">
        <v>76.584033025993662</v>
      </c>
      <c r="I6" s="2">
        <v>1980</v>
      </c>
      <c r="J6" s="3">
        <v>3.3333333333333299</v>
      </c>
      <c r="K6">
        <v>179.33834972034123</v>
      </c>
      <c r="L6">
        <v>40.690141676611283</v>
      </c>
      <c r="M6" s="2">
        <v>1980</v>
      </c>
      <c r="N6" s="3">
        <v>3.3333333333333299</v>
      </c>
      <c r="O6">
        <v>213.72838844021874</v>
      </c>
      <c r="P6">
        <v>68.361383812514575</v>
      </c>
      <c r="Q6" s="2">
        <v>1980</v>
      </c>
      <c r="R6" s="3">
        <v>3.3333333333333299</v>
      </c>
      <c r="S6">
        <v>230.83046747525088</v>
      </c>
      <c r="T6">
        <v>74.341264461604666</v>
      </c>
      <c r="U6" s="2">
        <v>1980</v>
      </c>
      <c r="V6" s="3">
        <v>3.3333333333333299</v>
      </c>
      <c r="W6">
        <v>255.1638715077128</v>
      </c>
      <c r="X6">
        <v>76.179403007561035</v>
      </c>
      <c r="Y6" s="2">
        <v>1980</v>
      </c>
      <c r="Z6" s="3">
        <v>3.3333333333333299</v>
      </c>
      <c r="AA6">
        <v>271.77269442910176</v>
      </c>
      <c r="AB6">
        <v>69.324700991282128</v>
      </c>
      <c r="AC6" s="2">
        <v>1976</v>
      </c>
      <c r="AD6" s="3">
        <v>1</v>
      </c>
      <c r="AE6">
        <v>270.67459269081519</v>
      </c>
      <c r="AF6">
        <v>70.949408189147093</v>
      </c>
      <c r="AG6" s="2">
        <v>1976</v>
      </c>
      <c r="AH6" s="3">
        <v>1</v>
      </c>
      <c r="AI6">
        <v>271.25459704052747</v>
      </c>
      <c r="AJ6">
        <v>69.24801405044208</v>
      </c>
      <c r="AK6" s="2">
        <v>1976</v>
      </c>
      <c r="AL6" s="3">
        <v>1</v>
      </c>
      <c r="AM6">
        <v>267.265448989795</v>
      </c>
      <c r="AN6">
        <v>69.327314951428846</v>
      </c>
      <c r="AO6" s="2">
        <v>1976</v>
      </c>
      <c r="AP6" s="3">
        <v>1</v>
      </c>
      <c r="AQ6">
        <v>265.39085828600508</v>
      </c>
      <c r="AR6">
        <v>67.389617646829265</v>
      </c>
      <c r="AS6" s="2">
        <v>1976</v>
      </c>
      <c r="AT6" s="3">
        <v>1</v>
      </c>
      <c r="AU6">
        <v>249.95038344137419</v>
      </c>
      <c r="AV6">
        <v>76.192916071120024</v>
      </c>
      <c r="AW6" s="2">
        <v>1976</v>
      </c>
      <c r="AX6" s="3">
        <v>1</v>
      </c>
      <c r="AY6">
        <v>237.41500886805807</v>
      </c>
      <c r="AZ6">
        <v>75.228564575244491</v>
      </c>
      <c r="BA6" s="2">
        <v>1976</v>
      </c>
      <c r="BB6" s="3">
        <v>1</v>
      </c>
      <c r="BC6">
        <v>227.29407209504342</v>
      </c>
      <c r="BD6">
        <v>75.391657126737769</v>
      </c>
      <c r="BE6" s="2">
        <v>1976</v>
      </c>
      <c r="BF6" s="3">
        <v>1</v>
      </c>
      <c r="BG6">
        <v>227.01104282260943</v>
      </c>
      <c r="BH6">
        <v>73.371916331181609</v>
      </c>
    </row>
    <row r="7" spans="1:60" x14ac:dyDescent="0.25">
      <c r="B7">
        <v>0.37362406517622954</v>
      </c>
      <c r="C7" s="30">
        <v>0.79231726106364275</v>
      </c>
      <c r="D7">
        <v>38.150366521622296</v>
      </c>
      <c r="E7" s="2">
        <v>1980</v>
      </c>
      <c r="F7" s="3">
        <v>3.3333333333333299</v>
      </c>
      <c r="G7" t="s">
        <v>24</v>
      </c>
      <c r="H7">
        <f>TINV(0.0455,H5)</f>
        <v>2.2548660037131212</v>
      </c>
      <c r="I7" s="2">
        <v>1981</v>
      </c>
      <c r="J7" s="3">
        <v>6.666666666666667</v>
      </c>
      <c r="K7" t="s">
        <v>24</v>
      </c>
      <c r="L7">
        <f>TINV(0.0455,L5)</f>
        <v>2.2836816132996423</v>
      </c>
      <c r="M7" s="2">
        <v>1981</v>
      </c>
      <c r="N7" s="3">
        <v>6.666666666666667</v>
      </c>
      <c r="O7" t="s">
        <v>24</v>
      </c>
      <c r="P7">
        <f>TINV(0.0455,P5)</f>
        <v>2.2836816132996423</v>
      </c>
      <c r="Q7" s="2">
        <v>1981</v>
      </c>
      <c r="R7" s="3">
        <v>6.666666666666667</v>
      </c>
      <c r="S7" t="s">
        <v>24</v>
      </c>
      <c r="T7">
        <f>TINV(0.0455,T5)</f>
        <v>2.2836816132996423</v>
      </c>
      <c r="U7" s="2">
        <v>1981</v>
      </c>
      <c r="V7" s="3">
        <v>6.666666666666667</v>
      </c>
      <c r="W7" t="s">
        <v>24</v>
      </c>
      <c r="X7">
        <f>TINV(0.0455,X5)</f>
        <v>2.2836816132996423</v>
      </c>
      <c r="Y7" s="2">
        <v>1981</v>
      </c>
      <c r="Z7" s="3">
        <v>6.666666666666667</v>
      </c>
      <c r="AA7" t="s">
        <v>24</v>
      </c>
      <c r="AB7">
        <f>TINV(0.0455,AB5)</f>
        <v>2.2836816132996423</v>
      </c>
      <c r="AC7" s="2">
        <v>1981</v>
      </c>
      <c r="AD7" s="3">
        <v>6.666666666666667</v>
      </c>
      <c r="AE7" t="s">
        <v>24</v>
      </c>
      <c r="AF7">
        <f>TINV(0.0455,AF5)</f>
        <v>2.2836816132996423</v>
      </c>
      <c r="AG7" s="2">
        <v>1980</v>
      </c>
      <c r="AH7" s="3">
        <v>3.3333333333333299</v>
      </c>
      <c r="AI7" t="s">
        <v>24</v>
      </c>
      <c r="AJ7">
        <f>TINV(0.0455,AJ5)</f>
        <v>2.2836816132996423</v>
      </c>
      <c r="AK7" s="2">
        <v>1980</v>
      </c>
      <c r="AL7" s="3">
        <v>3.3333333333333299</v>
      </c>
      <c r="AM7" t="s">
        <v>24</v>
      </c>
      <c r="AN7">
        <f>TINV(0.0455,AN5)</f>
        <v>2.2836816132996423</v>
      </c>
      <c r="AO7" s="2">
        <v>1980</v>
      </c>
      <c r="AP7" s="3">
        <v>3.3333333333333299</v>
      </c>
      <c r="AQ7" t="s">
        <v>24</v>
      </c>
      <c r="AR7">
        <f>TINV(0.0455,AR5)</f>
        <v>2.2836816132996423</v>
      </c>
      <c r="AS7" s="2">
        <v>1980</v>
      </c>
      <c r="AT7" s="3">
        <v>3.3333333333333299</v>
      </c>
      <c r="AU7" t="s">
        <v>24</v>
      </c>
      <c r="AV7">
        <f>TINV(0.0455,AV5)</f>
        <v>2.2836816132996423</v>
      </c>
      <c r="AW7" s="2">
        <v>1980</v>
      </c>
      <c r="AX7" s="3">
        <v>3.3333333333333299</v>
      </c>
      <c r="AY7" t="s">
        <v>24</v>
      </c>
      <c r="AZ7">
        <f>TINV(0.0455,AZ5)</f>
        <v>2.2836816132996423</v>
      </c>
      <c r="BA7" s="2">
        <v>1980</v>
      </c>
      <c r="BB7" s="3">
        <v>3.3333333333333299</v>
      </c>
      <c r="BC7" t="s">
        <v>24</v>
      </c>
      <c r="BD7">
        <f>TINV(0.0455,BD5)</f>
        <v>2.2836816132996423</v>
      </c>
      <c r="BE7" s="2">
        <v>1980</v>
      </c>
      <c r="BF7" s="3">
        <v>3.3333333333333299</v>
      </c>
    </row>
    <row r="8" spans="1:60" x14ac:dyDescent="0.25">
      <c r="B8">
        <v>0.37307136720566642</v>
      </c>
      <c r="C8" s="30">
        <v>0.79663000577713161</v>
      </c>
      <c r="D8">
        <v>39.1714622809166</v>
      </c>
      <c r="E8" s="2">
        <v>1981</v>
      </c>
      <c r="F8" s="3">
        <v>6.666666666666667</v>
      </c>
      <c r="G8" t="s">
        <v>25</v>
      </c>
      <c r="H8">
        <f>H7*G3</f>
        <v>0.1341528257751867</v>
      </c>
      <c r="I8" s="2">
        <v>1984</v>
      </c>
      <c r="J8" s="3">
        <v>20</v>
      </c>
      <c r="K8" t="s">
        <v>25</v>
      </c>
      <c r="L8">
        <f>L7*K3</f>
        <v>0.11004799183684538</v>
      </c>
      <c r="M8" s="2">
        <v>1984</v>
      </c>
      <c r="N8" s="3">
        <v>20</v>
      </c>
      <c r="O8" t="s">
        <v>25</v>
      </c>
      <c r="P8">
        <f>P7*O3</f>
        <v>0.14145807719778564</v>
      </c>
      <c r="Q8" s="2">
        <v>1984</v>
      </c>
      <c r="R8" s="3">
        <v>20</v>
      </c>
      <c r="S8" t="s">
        <v>25</v>
      </c>
      <c r="T8">
        <f>T7*S3</f>
        <v>0.14640005739862369</v>
      </c>
      <c r="U8" s="2">
        <v>1984</v>
      </c>
      <c r="V8" s="3">
        <v>20</v>
      </c>
      <c r="W8" t="s">
        <v>25</v>
      </c>
      <c r="X8">
        <f>X7*W3</f>
        <v>0.14627096634929651</v>
      </c>
      <c r="Y8" s="2">
        <v>1984</v>
      </c>
      <c r="Z8" s="3">
        <v>20</v>
      </c>
      <c r="AA8" t="s">
        <v>25</v>
      </c>
      <c r="AB8">
        <f>AB7*AA3</f>
        <v>0.138761922920384</v>
      </c>
      <c r="AC8" s="2">
        <v>1984</v>
      </c>
      <c r="AD8" s="3">
        <v>20</v>
      </c>
      <c r="AE8" t="s">
        <v>25</v>
      </c>
      <c r="AF8">
        <f>AF7*AE3</f>
        <v>0.13814050500151448</v>
      </c>
      <c r="AG8" s="2">
        <v>1984</v>
      </c>
      <c r="AH8" s="3">
        <v>20</v>
      </c>
      <c r="AI8" t="s">
        <v>25</v>
      </c>
      <c r="AJ8">
        <f>AJ7*AI3</f>
        <v>0.13612646976432835</v>
      </c>
      <c r="AK8" s="2">
        <v>1981</v>
      </c>
      <c r="AL8" s="3">
        <v>6.666666666666667</v>
      </c>
      <c r="AM8" t="s">
        <v>25</v>
      </c>
      <c r="AN8">
        <f>AN7*AM3</f>
        <v>0.13562283201247963</v>
      </c>
      <c r="AO8" s="2">
        <v>1981</v>
      </c>
      <c r="AP8" s="3">
        <v>6.666666666666667</v>
      </c>
      <c r="AQ8" t="s">
        <v>25</v>
      </c>
      <c r="AR8">
        <f>AR7*AQ3</f>
        <v>0.1336715768548018</v>
      </c>
      <c r="AS8" s="2">
        <v>1981</v>
      </c>
      <c r="AT8" s="3">
        <v>6.666666666666667</v>
      </c>
      <c r="AU8" t="s">
        <v>25</v>
      </c>
      <c r="AV8">
        <f>AV7*AU3</f>
        <v>0.14804847291848125</v>
      </c>
      <c r="AW8" s="2">
        <v>1981</v>
      </c>
      <c r="AX8" s="3">
        <v>6.666666666666667</v>
      </c>
      <c r="AY8" t="s">
        <v>25</v>
      </c>
      <c r="AZ8">
        <f>AZ7*AY3</f>
        <v>0.15388963721981744</v>
      </c>
      <c r="BA8" s="2">
        <v>1981</v>
      </c>
      <c r="BB8" s="3">
        <v>6.666666666666667</v>
      </c>
      <c r="BC8" t="s">
        <v>25</v>
      </c>
      <c r="BD8">
        <f>BD7*BC3</f>
        <v>0.15779968608003739</v>
      </c>
      <c r="BE8" s="2">
        <v>1981</v>
      </c>
      <c r="BF8" s="3">
        <v>6.666666666666667</v>
      </c>
    </row>
    <row r="9" spans="1:60" x14ac:dyDescent="0.25">
      <c r="B9">
        <v>0.36873679176211038</v>
      </c>
      <c r="C9" s="30">
        <v>0.79403206967475137</v>
      </c>
      <c r="D9">
        <v>38.551247683116372</v>
      </c>
      <c r="E9" s="2">
        <v>1984</v>
      </c>
      <c r="F9" s="3">
        <v>20</v>
      </c>
      <c r="G9" t="s">
        <v>26</v>
      </c>
      <c r="H9">
        <f>G2+H8</f>
        <v>1.5778411272488877</v>
      </c>
      <c r="I9" s="2">
        <v>1985</v>
      </c>
      <c r="J9" s="3">
        <v>40</v>
      </c>
      <c r="K9" t="s">
        <v>26</v>
      </c>
      <c r="L9">
        <f>K2+L8</f>
        <v>1.4870627086140513</v>
      </c>
      <c r="M9" s="2">
        <v>1985</v>
      </c>
      <c r="N9" s="3">
        <v>40</v>
      </c>
      <c r="O9" t="s">
        <v>26</v>
      </c>
      <c r="P9">
        <f>O2+P8</f>
        <v>1.5553584993959444</v>
      </c>
      <c r="Q9" s="2">
        <v>1985</v>
      </c>
      <c r="R9" s="3">
        <v>40</v>
      </c>
      <c r="S9" t="s">
        <v>26</v>
      </c>
      <c r="T9">
        <f>S2+T8</f>
        <v>1.5757521359621953</v>
      </c>
      <c r="U9" s="2">
        <v>1985</v>
      </c>
      <c r="V9" s="3">
        <v>40</v>
      </c>
      <c r="W9" t="s">
        <v>26</v>
      </c>
      <c r="X9">
        <f>W2+X8</f>
        <v>1.5950079713296001</v>
      </c>
      <c r="Y9" s="2">
        <v>1985</v>
      </c>
      <c r="Z9" s="3">
        <v>40</v>
      </c>
      <c r="AA9" t="s">
        <v>26</v>
      </c>
      <c r="AB9">
        <f>AA2+AB8</f>
        <v>1.6016996562887602</v>
      </c>
      <c r="AC9" s="2">
        <v>1985</v>
      </c>
      <c r="AD9" s="3">
        <v>40</v>
      </c>
      <c r="AE9" t="s">
        <v>26</v>
      </c>
      <c r="AF9">
        <f>AE2+AF8</f>
        <v>1.5911313229250128</v>
      </c>
      <c r="AG9" s="2">
        <v>1985</v>
      </c>
      <c r="AH9" s="3">
        <v>40</v>
      </c>
      <c r="AI9" t="s">
        <v>26</v>
      </c>
      <c r="AJ9">
        <f>AI2+AJ8</f>
        <v>1.588314444496852</v>
      </c>
      <c r="AK9" s="2">
        <v>1985</v>
      </c>
      <c r="AL9" s="3">
        <v>40</v>
      </c>
      <c r="AM9" t="s">
        <v>26</v>
      </c>
      <c r="AN9">
        <f>AM2+AN8</f>
        <v>1.5815298109695526</v>
      </c>
      <c r="AO9" s="2">
        <v>1984</v>
      </c>
      <c r="AP9" s="3">
        <v>20</v>
      </c>
      <c r="AQ9" t="s">
        <v>26</v>
      </c>
      <c r="AR9">
        <f>AQ2+AR8</f>
        <v>1.5775380806397501</v>
      </c>
      <c r="AS9" s="2">
        <v>1984</v>
      </c>
      <c r="AT9" s="3">
        <v>20</v>
      </c>
      <c r="AU9" t="s">
        <v>26</v>
      </c>
      <c r="AV9">
        <f>AU2+AV8</f>
        <v>1.5976825200373201</v>
      </c>
      <c r="AW9" s="2">
        <v>1984</v>
      </c>
      <c r="AX9" s="3">
        <v>20</v>
      </c>
      <c r="AY9" t="s">
        <v>26</v>
      </c>
      <c r="AZ9">
        <f>AY2+AZ8</f>
        <v>1.6140723373531074</v>
      </c>
      <c r="BA9" s="2">
        <v>1984</v>
      </c>
      <c r="BB9" s="3">
        <v>20</v>
      </c>
      <c r="BC9" t="s">
        <v>26</v>
      </c>
      <c r="BD9">
        <f>BC2+BD8</f>
        <v>1.6192143979981339</v>
      </c>
      <c r="BE9" s="2">
        <v>1984</v>
      </c>
      <c r="BF9" s="3">
        <v>20</v>
      </c>
    </row>
    <row r="10" spans="1:60" x14ac:dyDescent="0.25">
      <c r="B10">
        <v>0.36732458729458095</v>
      </c>
      <c r="C10" s="30">
        <v>0.7974952783575241</v>
      </c>
      <c r="D10">
        <v>39.381564631639058</v>
      </c>
      <c r="E10" s="2">
        <v>1985</v>
      </c>
      <c r="F10" s="3">
        <v>40</v>
      </c>
      <c r="G10" t="s">
        <v>27</v>
      </c>
      <c r="H10">
        <f>G2-H8</f>
        <v>1.3095354756985143</v>
      </c>
      <c r="I10" s="2">
        <v>1997</v>
      </c>
      <c r="J10" s="3">
        <v>100</v>
      </c>
      <c r="K10" t="s">
        <v>27</v>
      </c>
      <c r="L10">
        <f>K2-L8</f>
        <v>1.2669667249403607</v>
      </c>
      <c r="M10" s="2">
        <v>1997</v>
      </c>
      <c r="N10" s="3">
        <v>100</v>
      </c>
      <c r="O10" t="s">
        <v>27</v>
      </c>
      <c r="P10">
        <f>O2-P8</f>
        <v>1.2724423450003732</v>
      </c>
      <c r="Q10" s="2">
        <v>1997</v>
      </c>
      <c r="R10" s="3">
        <v>100</v>
      </c>
      <c r="S10" t="s">
        <v>27</v>
      </c>
      <c r="T10">
        <f>S2-T8</f>
        <v>1.2829520211649479</v>
      </c>
      <c r="U10" s="2">
        <v>1997</v>
      </c>
      <c r="V10" s="3">
        <v>100</v>
      </c>
      <c r="W10" t="s">
        <v>27</v>
      </c>
      <c r="X10">
        <f>W2-X8</f>
        <v>1.3024660386310072</v>
      </c>
      <c r="Y10" s="2">
        <v>1997</v>
      </c>
      <c r="Z10" s="3">
        <v>100</v>
      </c>
      <c r="AA10" t="s">
        <v>27</v>
      </c>
      <c r="AB10">
        <f>AA2-AB8</f>
        <v>1.3241758104479922</v>
      </c>
      <c r="AC10" s="2">
        <v>1997</v>
      </c>
      <c r="AD10" s="3">
        <v>100</v>
      </c>
      <c r="AE10" t="s">
        <v>27</v>
      </c>
      <c r="AF10">
        <f>AE2-AF8</f>
        <v>1.3148503129219837</v>
      </c>
      <c r="AG10" s="2">
        <v>1997</v>
      </c>
      <c r="AH10" s="3">
        <v>100</v>
      </c>
      <c r="AI10" t="s">
        <v>27</v>
      </c>
      <c r="AJ10">
        <f>AI2-AJ8</f>
        <v>1.3160615049681954</v>
      </c>
      <c r="AK10" s="2">
        <v>1997</v>
      </c>
      <c r="AL10" s="3">
        <v>100</v>
      </c>
      <c r="AM10" t="s">
        <v>27</v>
      </c>
      <c r="AN10">
        <f>AM2-AN8</f>
        <v>1.3102841469445932</v>
      </c>
      <c r="AO10" s="2">
        <v>1997</v>
      </c>
      <c r="AP10" s="3">
        <v>100</v>
      </c>
      <c r="AQ10" t="s">
        <v>27</v>
      </c>
      <c r="AR10">
        <f>AQ2-AR8</f>
        <v>1.3101949269301465</v>
      </c>
      <c r="AS10" s="2">
        <v>1985</v>
      </c>
      <c r="AT10" s="3">
        <v>40</v>
      </c>
      <c r="AU10" t="s">
        <v>27</v>
      </c>
      <c r="AV10">
        <f>AU2-AV8</f>
        <v>1.3015855742003577</v>
      </c>
      <c r="AW10" s="2">
        <v>1985</v>
      </c>
      <c r="AX10" s="3">
        <v>40</v>
      </c>
      <c r="AY10" t="s">
        <v>27</v>
      </c>
      <c r="AZ10">
        <f>AY2-AZ8</f>
        <v>1.3062930629134724</v>
      </c>
      <c r="BA10" s="2">
        <v>1985</v>
      </c>
      <c r="BB10" s="3">
        <v>40</v>
      </c>
      <c r="BC10" t="s">
        <v>27</v>
      </c>
      <c r="BD10">
        <f>BC2-BD8</f>
        <v>1.303615025838059</v>
      </c>
      <c r="BE10" s="2">
        <v>1985</v>
      </c>
      <c r="BF10" s="3">
        <v>40</v>
      </c>
    </row>
    <row r="11" spans="1:60" x14ac:dyDescent="0.25">
      <c r="B11">
        <v>0.37131114328161136</v>
      </c>
      <c r="C11" s="30">
        <v>0.76638208975928646</v>
      </c>
      <c r="D11">
        <v>32.804937299953899</v>
      </c>
      <c r="E11" s="2">
        <v>1997</v>
      </c>
      <c r="F11" s="3">
        <v>100</v>
      </c>
      <c r="G11" t="s">
        <v>28</v>
      </c>
      <c r="H11" s="31">
        <f>LN(G2)</f>
        <v>0.36720115946481369</v>
      </c>
      <c r="I11" s="2">
        <v>2002</v>
      </c>
      <c r="J11" s="3">
        <v>400</v>
      </c>
      <c r="K11" t="s">
        <v>28</v>
      </c>
      <c r="L11" s="31">
        <f>LN(K2)</f>
        <v>0.31991790725455216</v>
      </c>
      <c r="M11" s="2">
        <v>2002</v>
      </c>
      <c r="N11" s="3">
        <v>400</v>
      </c>
      <c r="O11" t="s">
        <v>28</v>
      </c>
      <c r="P11" s="31">
        <f>LN(O2)</f>
        <v>0.34635214222100175</v>
      </c>
      <c r="Q11" s="2">
        <v>2002</v>
      </c>
      <c r="R11" s="3">
        <v>400</v>
      </c>
      <c r="S11" t="s">
        <v>28</v>
      </c>
      <c r="T11" s="31">
        <f>LN(S2)</f>
        <v>0.35722124968107261</v>
      </c>
      <c r="U11" s="2">
        <v>2002</v>
      </c>
      <c r="V11" s="3">
        <v>400</v>
      </c>
      <c r="W11" t="s">
        <v>28</v>
      </c>
      <c r="X11" s="31">
        <f>LN(W2)</f>
        <v>0.37069214581644694</v>
      </c>
      <c r="Y11" s="2">
        <v>2002</v>
      </c>
      <c r="Z11" s="3">
        <v>400</v>
      </c>
      <c r="AA11" t="s">
        <v>28</v>
      </c>
      <c r="AB11" s="31">
        <f>LN(AA2)</f>
        <v>0.38044656020837408</v>
      </c>
      <c r="AC11" s="2">
        <v>2002</v>
      </c>
      <c r="AD11" s="3">
        <v>400</v>
      </c>
      <c r="AE11" t="s">
        <v>28</v>
      </c>
      <c r="AF11" s="31">
        <f>LN(AE2)</f>
        <v>0.37362406517622954</v>
      </c>
      <c r="AG11" s="2">
        <v>2002</v>
      </c>
      <c r="AH11" s="3">
        <v>400</v>
      </c>
      <c r="AI11" t="s">
        <v>28</v>
      </c>
      <c r="AJ11" s="31">
        <f>LN(AI2)</f>
        <v>0.37307136720566642</v>
      </c>
      <c r="AK11" s="2">
        <v>2002</v>
      </c>
      <c r="AL11" s="3">
        <v>400</v>
      </c>
      <c r="AM11" t="s">
        <v>28</v>
      </c>
      <c r="AN11" s="31">
        <f>LN(AM2)</f>
        <v>0.36873679176211038</v>
      </c>
      <c r="AO11" s="2">
        <v>2002</v>
      </c>
      <c r="AP11" s="3">
        <v>400</v>
      </c>
      <c r="AQ11" t="s">
        <v>28</v>
      </c>
      <c r="AR11" s="31">
        <f>LN(AQ2)</f>
        <v>0.36732458729458095</v>
      </c>
      <c r="AS11" s="2">
        <v>2002</v>
      </c>
      <c r="AT11" s="3">
        <v>400</v>
      </c>
      <c r="AU11" t="s">
        <v>28</v>
      </c>
      <c r="AV11" s="31">
        <f>LN(AU2)</f>
        <v>0.37131114328161136</v>
      </c>
      <c r="AW11" s="2">
        <v>1997</v>
      </c>
      <c r="AX11" s="3">
        <v>100</v>
      </c>
      <c r="AY11" t="s">
        <v>28</v>
      </c>
      <c r="AZ11" s="31">
        <f>LN(AY2)</f>
        <v>0.37856156496884991</v>
      </c>
      <c r="BA11" s="2">
        <v>1997</v>
      </c>
      <c r="BB11" s="3">
        <v>100</v>
      </c>
      <c r="BC11" t="s">
        <v>28</v>
      </c>
      <c r="BD11" s="31">
        <f>LN(BC2)</f>
        <v>0.37940494732724844</v>
      </c>
      <c r="BE11" s="2">
        <v>1997</v>
      </c>
      <c r="BF11" s="3">
        <v>100</v>
      </c>
    </row>
    <row r="12" spans="1:60" x14ac:dyDescent="0.25">
      <c r="B12">
        <v>0.37856156496884991</v>
      </c>
      <c r="C12" s="30">
        <v>0.75937914300711806</v>
      </c>
      <c r="D12">
        <v>31.559157111205117</v>
      </c>
      <c r="E12" s="2">
        <v>2002</v>
      </c>
      <c r="F12" s="3">
        <v>400</v>
      </c>
      <c r="G12" t="s">
        <v>29</v>
      </c>
      <c r="H12" s="31">
        <f>LN(H9)</f>
        <v>0.45605753753820161</v>
      </c>
      <c r="I12" s="2">
        <v>2004</v>
      </c>
      <c r="J12" s="3">
        <v>909.09090909090901</v>
      </c>
      <c r="K12" t="s">
        <v>29</v>
      </c>
      <c r="L12" s="31">
        <f>LN(L9)</f>
        <v>0.39680283781550213</v>
      </c>
      <c r="M12" s="2">
        <v>2004</v>
      </c>
      <c r="N12" s="3">
        <v>909.09090909090901</v>
      </c>
      <c r="O12" t="s">
        <v>29</v>
      </c>
      <c r="P12" s="31">
        <f>LN(P9)</f>
        <v>0.44170606529483208</v>
      </c>
      <c r="Q12" s="2">
        <v>2004</v>
      </c>
      <c r="R12" s="3">
        <v>909.09090909090901</v>
      </c>
      <c r="S12" t="s">
        <v>29</v>
      </c>
      <c r="T12" s="31">
        <f>LN(T9)</f>
        <v>0.45473270493115076</v>
      </c>
      <c r="U12" s="2">
        <v>2004</v>
      </c>
      <c r="V12" s="3">
        <v>909.09090909090901</v>
      </c>
      <c r="W12" t="s">
        <v>29</v>
      </c>
      <c r="X12" s="31">
        <f>LN(X9)</f>
        <v>0.46687873392312829</v>
      </c>
      <c r="Y12" s="2">
        <v>2004</v>
      </c>
      <c r="Z12" s="3">
        <v>909.09090909090901</v>
      </c>
      <c r="AA12" t="s">
        <v>29</v>
      </c>
      <c r="AB12" s="31">
        <f>LN(AB9)</f>
        <v>0.47106535060056876</v>
      </c>
      <c r="AC12" s="2">
        <v>2004</v>
      </c>
      <c r="AD12" s="3">
        <v>909.09090909090901</v>
      </c>
      <c r="AE12" t="s">
        <v>29</v>
      </c>
      <c r="AF12" s="31">
        <f>LN(AF9)</f>
        <v>0.46444528707126281</v>
      </c>
      <c r="AG12" s="2">
        <v>2004</v>
      </c>
      <c r="AH12" s="3">
        <v>909.09090909090901</v>
      </c>
      <c r="AI12" t="s">
        <v>29</v>
      </c>
      <c r="AJ12" s="31">
        <f>LN(AJ9)</f>
        <v>0.46267335613031335</v>
      </c>
      <c r="AK12" s="2">
        <v>2004</v>
      </c>
      <c r="AL12" s="3">
        <v>909.09090909090901</v>
      </c>
      <c r="AM12" t="s">
        <v>29</v>
      </c>
      <c r="AN12" s="31">
        <f>LN(AN9)</f>
        <v>0.45839261339277332</v>
      </c>
      <c r="AO12" s="2">
        <v>2004</v>
      </c>
      <c r="AP12" s="3">
        <v>909.09090909090901</v>
      </c>
      <c r="AQ12" t="s">
        <v>29</v>
      </c>
      <c r="AR12" s="31">
        <f>LN(AR9)</f>
        <v>0.45586545500858883</v>
      </c>
      <c r="AS12" s="2">
        <v>2004</v>
      </c>
      <c r="AT12" s="3">
        <v>909.09090909090901</v>
      </c>
      <c r="AU12" t="s">
        <v>29</v>
      </c>
      <c r="AV12" s="31">
        <f>LN(AV9)</f>
        <v>0.46855415428760205</v>
      </c>
      <c r="AW12" s="2">
        <v>2004</v>
      </c>
      <c r="AX12" s="3">
        <v>909.09090909090901</v>
      </c>
      <c r="AY12" t="s">
        <v>29</v>
      </c>
      <c r="AZ12" s="31">
        <f>LN(AZ9)</f>
        <v>0.47876038752565259</v>
      </c>
      <c r="BA12" s="2">
        <v>2002</v>
      </c>
      <c r="BB12" s="3">
        <v>400</v>
      </c>
      <c r="BC12" t="s">
        <v>29</v>
      </c>
      <c r="BD12" s="31">
        <f>LN(BD9)</f>
        <v>0.48194109211577746</v>
      </c>
      <c r="BE12" s="2">
        <v>2002</v>
      </c>
      <c r="BF12" s="3">
        <v>400</v>
      </c>
    </row>
    <row r="13" spans="1:60" x14ac:dyDescent="0.25">
      <c r="B13">
        <v>0.37940494732724844</v>
      </c>
      <c r="C13" s="30">
        <v>0.75092430911568531</v>
      </c>
      <c r="D13">
        <v>30.148438269893557</v>
      </c>
      <c r="E13" s="2">
        <v>2004</v>
      </c>
      <c r="F13" s="3">
        <v>909.09090909090901</v>
      </c>
      <c r="G13" t="s">
        <v>30</v>
      </c>
      <c r="H13" s="31">
        <f>LN(H10)</f>
        <v>0.2696724756246493</v>
      </c>
      <c r="I13" s="2">
        <v>2006</v>
      </c>
      <c r="J13" s="3">
        <v>1082.2510822510822</v>
      </c>
      <c r="K13" t="s">
        <v>30</v>
      </c>
      <c r="L13" s="31">
        <f>LN(L10)</f>
        <v>0.23662563812148321</v>
      </c>
      <c r="M13" s="2">
        <v>2006</v>
      </c>
      <c r="N13" s="3">
        <v>1082.2510822510822</v>
      </c>
      <c r="O13" t="s">
        <v>30</v>
      </c>
      <c r="P13" s="31">
        <f>LN(P10)</f>
        <v>0.2409381599684382</v>
      </c>
      <c r="Q13" s="2">
        <v>2006</v>
      </c>
      <c r="R13" s="3">
        <v>1082.2510822510822</v>
      </c>
      <c r="S13" t="s">
        <v>30</v>
      </c>
      <c r="T13" s="31">
        <f>LN(T10)</f>
        <v>0.24916368911582332</v>
      </c>
      <c r="U13" s="2">
        <v>2006</v>
      </c>
      <c r="V13" s="3">
        <v>1082.2510822510822</v>
      </c>
      <c r="W13" t="s">
        <v>30</v>
      </c>
      <c r="X13" s="31">
        <f>LN(X10)</f>
        <v>0.26425942031774219</v>
      </c>
      <c r="Y13" s="2">
        <v>2006</v>
      </c>
      <c r="Z13" s="3">
        <v>1082.2510822510822</v>
      </c>
      <c r="AA13" t="s">
        <v>30</v>
      </c>
      <c r="AB13" s="31">
        <f>LN(AB10)</f>
        <v>0.2807902360467831</v>
      </c>
      <c r="AC13" s="2">
        <v>2006</v>
      </c>
      <c r="AD13" s="3">
        <v>1082.2510822510822</v>
      </c>
      <c r="AE13" t="s">
        <v>30</v>
      </c>
      <c r="AF13" s="31">
        <f>LN(AF10)</f>
        <v>0.27372282867296843</v>
      </c>
      <c r="AG13" s="2">
        <v>2006</v>
      </c>
      <c r="AH13" s="3">
        <v>1082.2510822510822</v>
      </c>
      <c r="AI13" t="s">
        <v>30</v>
      </c>
      <c r="AJ13" s="31">
        <f>LN(AJ10)</f>
        <v>0.27464356810903956</v>
      </c>
      <c r="AK13" s="2">
        <v>2006</v>
      </c>
      <c r="AL13" s="3">
        <v>1082.2510822510822</v>
      </c>
      <c r="AM13" t="s">
        <v>30</v>
      </c>
      <c r="AN13" s="31">
        <f>LN(AN10)</f>
        <v>0.27024401975691581</v>
      </c>
      <c r="AO13" s="2">
        <v>2006</v>
      </c>
      <c r="AP13" s="3">
        <v>1082.2510822510822</v>
      </c>
      <c r="AQ13" t="s">
        <v>30</v>
      </c>
      <c r="AR13" s="31">
        <f>LN(AR10)</f>
        <v>0.27017592532687773</v>
      </c>
      <c r="AS13" s="2">
        <v>2006</v>
      </c>
      <c r="AT13" s="3">
        <v>1082.2510822510822</v>
      </c>
      <c r="AU13" t="s">
        <v>30</v>
      </c>
      <c r="AV13" s="31">
        <f>LN(AV10)</f>
        <v>0.26358319373309019</v>
      </c>
      <c r="AW13" s="2">
        <v>2006</v>
      </c>
      <c r="AX13" s="3">
        <v>1082.2510822510822</v>
      </c>
      <c r="AY13" t="s">
        <v>30</v>
      </c>
      <c r="AZ13" s="31">
        <f>LN(AZ10)</f>
        <v>0.26719340301130118</v>
      </c>
      <c r="BA13" s="2">
        <v>2006</v>
      </c>
      <c r="BB13" s="3">
        <v>1082.2510822510822</v>
      </c>
      <c r="BC13" t="s">
        <v>30</v>
      </c>
      <c r="BD13" s="31">
        <f>LN(BD10)</f>
        <v>0.26514119433249878</v>
      </c>
      <c r="BE13" s="2">
        <v>2004</v>
      </c>
      <c r="BF13" s="3">
        <v>909.09090909090901</v>
      </c>
    </row>
    <row r="14" spans="1:60" x14ac:dyDescent="0.25">
      <c r="B14">
        <v>0.38997976621732133</v>
      </c>
      <c r="C14" s="30">
        <v>0.75573875249821876</v>
      </c>
      <c r="D14">
        <v>30.939772895932148</v>
      </c>
      <c r="E14" s="2">
        <v>2006</v>
      </c>
      <c r="F14" s="3">
        <v>1082.2510822510822</v>
      </c>
      <c r="G14" t="s">
        <v>31</v>
      </c>
      <c r="H14" s="31">
        <f>H12-H11</f>
        <v>8.885637807338792E-2</v>
      </c>
      <c r="K14" t="s">
        <v>31</v>
      </c>
      <c r="L14" s="31">
        <f>L12-L11</f>
        <v>7.6884930560949971E-2</v>
      </c>
      <c r="O14" t="s">
        <v>31</v>
      </c>
      <c r="P14" s="31">
        <f>P12-P11</f>
        <v>9.5353923073830338E-2</v>
      </c>
      <c r="S14" t="s">
        <v>31</v>
      </c>
      <c r="T14" s="31">
        <f>T12-T11</f>
        <v>9.751145525007815E-2</v>
      </c>
      <c r="W14" t="s">
        <v>31</v>
      </c>
      <c r="X14" s="31">
        <f>X12-X11</f>
        <v>9.6186588106681348E-2</v>
      </c>
      <c r="AA14" t="s">
        <v>31</v>
      </c>
      <c r="AB14" s="31">
        <f>AB12-AB11</f>
        <v>9.061879039219467E-2</v>
      </c>
      <c r="AE14" t="s">
        <v>31</v>
      </c>
      <c r="AF14" s="31">
        <f>AF12-AF11</f>
        <v>9.0821221895033277E-2</v>
      </c>
      <c r="AI14" t="s">
        <v>31</v>
      </c>
      <c r="AJ14" s="31">
        <f>AJ12-AJ11</f>
        <v>8.9601988924646936E-2</v>
      </c>
      <c r="AM14" t="s">
        <v>31</v>
      </c>
      <c r="AN14" s="31">
        <f>AN12-AN11</f>
        <v>8.9655821630662935E-2</v>
      </c>
      <c r="AQ14" t="s">
        <v>31</v>
      </c>
      <c r="AR14" s="31">
        <f>AR12-AR11</f>
        <v>8.8540867714007876E-2</v>
      </c>
      <c r="AU14" t="s">
        <v>31</v>
      </c>
      <c r="AV14" s="31">
        <f>AV12-AV11</f>
        <v>9.7243011005990698E-2</v>
      </c>
      <c r="AY14" t="s">
        <v>31</v>
      </c>
      <c r="AZ14" s="31">
        <f>AZ12-AZ11</f>
        <v>0.10019882255680268</v>
      </c>
      <c r="BC14" t="s">
        <v>31</v>
      </c>
      <c r="BD14" s="31">
        <f>BD12-BD11</f>
        <v>0.10253614478852902</v>
      </c>
    </row>
    <row r="15" spans="1:60" x14ac:dyDescent="0.25">
      <c r="A15" t="s">
        <v>43</v>
      </c>
      <c r="B15" s="27">
        <f>AVERAGE(B2:B14)</f>
        <v>0.36743417218577429</v>
      </c>
      <c r="C15" s="27">
        <f>AVERAGE(C2:C14)</f>
        <v>0.77760560477516216</v>
      </c>
      <c r="D15" s="27">
        <f>AVERAGE(D2:D14)</f>
        <v>35.368745783003597</v>
      </c>
      <c r="E15" s="27">
        <f>AVERAGE(E2:E14)</f>
        <v>1985.0769230769231</v>
      </c>
      <c r="F15" s="27">
        <f>AVERAGE(F2:F14)</f>
        <v>197.11154206904206</v>
      </c>
      <c r="G15" t="s">
        <v>32</v>
      </c>
      <c r="H15" s="31">
        <f>H11-H13</f>
        <v>9.7528683840164387E-2</v>
      </c>
      <c r="K15" t="s">
        <v>32</v>
      </c>
      <c r="L15" s="31">
        <f>L11-L13</f>
        <v>8.3292269133068947E-2</v>
      </c>
      <c r="O15" t="s">
        <v>32</v>
      </c>
      <c r="P15" s="31">
        <f>P11-P13</f>
        <v>0.10541398225256354</v>
      </c>
      <c r="S15" t="s">
        <v>32</v>
      </c>
      <c r="T15" s="31">
        <f>T11-T13</f>
        <v>0.10805756056524929</v>
      </c>
      <c r="W15" t="s">
        <v>32</v>
      </c>
      <c r="X15" s="31">
        <f>X11-X13</f>
        <v>0.10643272549870475</v>
      </c>
      <c r="AA15" t="s">
        <v>32</v>
      </c>
      <c r="AB15" s="31">
        <f>AB11-AB13</f>
        <v>9.9656324161590981E-2</v>
      </c>
      <c r="AE15" t="s">
        <v>32</v>
      </c>
      <c r="AF15" s="31">
        <f>AF11-AF13</f>
        <v>9.9901236503261104E-2</v>
      </c>
      <c r="AI15" t="s">
        <v>32</v>
      </c>
      <c r="AJ15" s="31">
        <f>AJ11-AJ13</f>
        <v>9.8427799096626856E-2</v>
      </c>
      <c r="AM15" t="s">
        <v>32</v>
      </c>
      <c r="AN15" s="31">
        <f>AN11-AN13</f>
        <v>9.8492772005194573E-2</v>
      </c>
      <c r="AQ15" t="s">
        <v>32</v>
      </c>
      <c r="AR15" s="31">
        <f>AR11-AR13</f>
        <v>9.714866196770322E-2</v>
      </c>
      <c r="AU15" t="s">
        <v>32</v>
      </c>
      <c r="AV15" s="31">
        <f>AV11-AV13</f>
        <v>0.10772794954852116</v>
      </c>
      <c r="AY15" t="s">
        <v>32</v>
      </c>
      <c r="AZ15" s="31">
        <f>AZ11-AZ13</f>
        <v>0.11136816195754873</v>
      </c>
      <c r="BC15" t="s">
        <v>32</v>
      </c>
      <c r="BD15" s="31">
        <f>BD11-BD13</f>
        <v>0.11426375299474967</v>
      </c>
    </row>
    <row r="16" spans="1:60" x14ac:dyDescent="0.25">
      <c r="A16" t="s">
        <v>44</v>
      </c>
      <c r="B16" s="27">
        <f>STDEV(B2:B14)</f>
        <v>1.7908895492301298E-2</v>
      </c>
      <c r="C16" s="27">
        <f>STDEV(C2:C14)</f>
        <v>2.1537847696847492E-2</v>
      </c>
      <c r="D16" s="27">
        <f>STDEV(D2:D14)</f>
        <v>4.5265247104137218</v>
      </c>
      <c r="E16" s="27">
        <f>STDEV(E2:E14)</f>
        <v>12.802744096882371</v>
      </c>
      <c r="F16" s="27">
        <f>STDEV(F2:F14)</f>
        <v>372.45601210168547</v>
      </c>
      <c r="G16" t="s">
        <v>33</v>
      </c>
      <c r="H16" s="32">
        <f>AVERAGE(H14:H15)</f>
        <v>9.3192530956776154E-2</v>
      </c>
      <c r="K16" t="s">
        <v>33</v>
      </c>
      <c r="L16" s="32">
        <f>AVERAGE(L14:L15)</f>
        <v>8.0088599847009459E-2</v>
      </c>
      <c r="O16" t="s">
        <v>33</v>
      </c>
      <c r="P16" s="32">
        <f>AVERAGE(P14:P15)</f>
        <v>0.10038395266319694</v>
      </c>
      <c r="S16" t="s">
        <v>33</v>
      </c>
      <c r="T16" s="32">
        <f>AVERAGE(T14:T15)</f>
        <v>0.10278450790766372</v>
      </c>
      <c r="W16" t="s">
        <v>33</v>
      </c>
      <c r="X16" s="32">
        <f>AVERAGE(X14:X15)</f>
        <v>0.10130965680269305</v>
      </c>
      <c r="AA16" t="s">
        <v>33</v>
      </c>
      <c r="AB16" s="32">
        <f>AVERAGE(AB14:AB15)</f>
        <v>9.5137557276892826E-2</v>
      </c>
      <c r="AE16" t="s">
        <v>33</v>
      </c>
      <c r="AF16" s="32">
        <f>AVERAGE(AF14:AF15)</f>
        <v>9.5361229199147191E-2</v>
      </c>
      <c r="AI16" t="s">
        <v>33</v>
      </c>
      <c r="AJ16" s="32">
        <f>AVERAGE(AJ14:AJ15)</f>
        <v>9.4014894010636896E-2</v>
      </c>
      <c r="AM16" t="s">
        <v>33</v>
      </c>
      <c r="AN16" s="32">
        <f>AVERAGE(AN14:AN15)</f>
        <v>9.4074296817928754E-2</v>
      </c>
      <c r="AQ16" t="s">
        <v>33</v>
      </c>
      <c r="AR16" s="32">
        <f>AVERAGE(AR14:AR15)</f>
        <v>9.2844764840855548E-2</v>
      </c>
      <c r="AU16" t="s">
        <v>33</v>
      </c>
      <c r="AV16" s="32">
        <f>AVERAGE(AV14:AV15)</f>
        <v>0.10248548027725593</v>
      </c>
      <c r="AY16" t="s">
        <v>33</v>
      </c>
      <c r="AZ16" s="32">
        <f>AVERAGE(AZ14:AZ15)</f>
        <v>0.1057834922571757</v>
      </c>
      <c r="BC16" t="s">
        <v>33</v>
      </c>
      <c r="BD16" s="32">
        <f>AVERAGE(BD14:BD15)</f>
        <v>0.10839994889163934</v>
      </c>
    </row>
    <row r="17" spans="1:56" x14ac:dyDescent="0.25">
      <c r="A17" t="s">
        <v>45</v>
      </c>
      <c r="B17" s="27">
        <f>MIN(B2:B14)</f>
        <v>0.31991790725455216</v>
      </c>
      <c r="C17" s="27">
        <f>MIN(C2:C14)</f>
        <v>0.75092430911568531</v>
      </c>
      <c r="D17" s="27">
        <f>MIN(D2:D14)</f>
        <v>30.148438269893557</v>
      </c>
      <c r="E17" s="27">
        <f>MIN(E2:E14)</f>
        <v>1971</v>
      </c>
      <c r="F17" s="27">
        <f>MIN(F2:F14)</f>
        <v>5.5555555555555558E-5</v>
      </c>
      <c r="G17" t="s">
        <v>34</v>
      </c>
      <c r="H17">
        <f>TINV(0.3173,H5)</f>
        <v>1.0475913649820714</v>
      </c>
      <c r="K17" t="s">
        <v>34</v>
      </c>
      <c r="L17">
        <f>TINV(0.3173,L5)</f>
        <v>1.052586480618851</v>
      </c>
      <c r="O17" t="s">
        <v>34</v>
      </c>
      <c r="P17">
        <f>TINV(0.3173,P5)</f>
        <v>1.052586480618851</v>
      </c>
      <c r="S17" t="s">
        <v>34</v>
      </c>
      <c r="T17">
        <f>TINV(0.3173,T5)</f>
        <v>1.052586480618851</v>
      </c>
      <c r="W17" t="s">
        <v>34</v>
      </c>
      <c r="X17">
        <f>TINV(0.3173,X5)</f>
        <v>1.052586480618851</v>
      </c>
      <c r="AA17" t="s">
        <v>34</v>
      </c>
      <c r="AB17">
        <f>TINV(0.3173,AB5)</f>
        <v>1.052586480618851</v>
      </c>
      <c r="AE17" t="s">
        <v>34</v>
      </c>
      <c r="AF17">
        <f>TINV(0.3173,AF5)</f>
        <v>1.052586480618851</v>
      </c>
      <c r="AI17" t="s">
        <v>34</v>
      </c>
      <c r="AJ17">
        <f>TINV(0.3173,AJ5)</f>
        <v>1.052586480618851</v>
      </c>
      <c r="AM17" t="s">
        <v>34</v>
      </c>
      <c r="AN17">
        <f>TINV(0.3173,AN5)</f>
        <v>1.052586480618851</v>
      </c>
      <c r="AQ17" t="s">
        <v>34</v>
      </c>
      <c r="AR17">
        <f>TINV(0.3173,AR5)</f>
        <v>1.052586480618851</v>
      </c>
      <c r="AU17" t="s">
        <v>34</v>
      </c>
      <c r="AV17">
        <f>TINV(0.3173,AV5)</f>
        <v>1.052586480618851</v>
      </c>
      <c r="AY17" t="s">
        <v>34</v>
      </c>
      <c r="AZ17">
        <f>TINV(0.3173,AZ5)</f>
        <v>1.052586480618851</v>
      </c>
      <c r="BC17" t="s">
        <v>34</v>
      </c>
      <c r="BD17">
        <f>TINV(0.3173,BD5)</f>
        <v>1.052586480618851</v>
      </c>
    </row>
    <row r="18" spans="1:56" x14ac:dyDescent="0.25">
      <c r="A18" t="s">
        <v>46</v>
      </c>
      <c r="B18" s="27">
        <f>MAX(B2:B14)</f>
        <v>0.38997976621732133</v>
      </c>
      <c r="C18" s="27">
        <f>MAX(C2:C14)</f>
        <v>0.81506876033066844</v>
      </c>
      <c r="D18" s="27">
        <f>MAX(D2:D14)</f>
        <v>44.074152197760718</v>
      </c>
      <c r="E18" s="27">
        <f>MAX(E2:E14)</f>
        <v>2006</v>
      </c>
      <c r="F18" s="27">
        <f>MAX(F2:F14)</f>
        <v>1082.2510822510822</v>
      </c>
      <c r="G18" t="s">
        <v>35</v>
      </c>
      <c r="H18">
        <f>H17*G3</f>
        <v>6.2326249825313311E-2</v>
      </c>
      <c r="K18" t="s">
        <v>35</v>
      </c>
      <c r="L18">
        <f>L17*K3</f>
        <v>5.0722932545465303E-2</v>
      </c>
      <c r="O18" t="s">
        <v>35</v>
      </c>
      <c r="P18">
        <f>P17*O3</f>
        <v>6.5200358388658675E-2</v>
      </c>
      <c r="S18" t="s">
        <v>35</v>
      </c>
      <c r="T18">
        <f>T17*S3</f>
        <v>6.7478198485366431E-2</v>
      </c>
      <c r="W18" t="s">
        <v>35</v>
      </c>
      <c r="X18">
        <f>X17*W3</f>
        <v>6.7418698293877671E-2</v>
      </c>
      <c r="AA18" t="s">
        <v>35</v>
      </c>
      <c r="AB18">
        <f>AB17*AA3</f>
        <v>6.3957656461416212E-2</v>
      </c>
      <c r="AE18" t="s">
        <v>35</v>
      </c>
      <c r="AF18">
        <f>AF17*AE3</f>
        <v>6.3671234704369584E-2</v>
      </c>
      <c r="AI18" t="s">
        <v>35</v>
      </c>
      <c r="AJ18">
        <f>AJ17*AI3</f>
        <v>6.2742932681090144E-2</v>
      </c>
      <c r="AM18" t="s">
        <v>35</v>
      </c>
      <c r="AN18">
        <f>AN17*AM3</f>
        <v>6.2510797743523569E-2</v>
      </c>
      <c r="AQ18" t="s">
        <v>35</v>
      </c>
      <c r="AR18">
        <f>AR17*AQ3</f>
        <v>6.1611432093229668E-2</v>
      </c>
      <c r="AU18" t="s">
        <v>35</v>
      </c>
      <c r="AV18">
        <f>AV17*AU3</f>
        <v>6.8237980357121017E-2</v>
      </c>
      <c r="AY18" t="s">
        <v>35</v>
      </c>
      <c r="AZ18">
        <f>AZ17*AY3</f>
        <v>7.0930269220355488E-2</v>
      </c>
      <c r="BC18" t="s">
        <v>35</v>
      </c>
      <c r="BD18">
        <f>BD17*BC3</f>
        <v>7.2732475160473389E-2</v>
      </c>
    </row>
    <row r="19" spans="1:56" x14ac:dyDescent="0.25">
      <c r="A19" t="s">
        <v>47</v>
      </c>
      <c r="B19" s="27">
        <f>ABS(B18-B17)</f>
        <v>7.0061858962769175E-2</v>
      </c>
      <c r="C19" s="27">
        <f>ABS(C18-C17)</f>
        <v>6.4144451214983134E-2</v>
      </c>
      <c r="D19" s="27">
        <f>ABS(D18-D17)</f>
        <v>13.925713927867161</v>
      </c>
      <c r="E19" s="27">
        <f>ABS(E18-E17)</f>
        <v>35</v>
      </c>
      <c r="F19" s="27">
        <f>ABS(F18-F17)</f>
        <v>1082.2510266955267</v>
      </c>
      <c r="G19" t="s">
        <v>36</v>
      </c>
      <c r="H19">
        <f>G2+H18</f>
        <v>1.5060145512990142</v>
      </c>
      <c r="K19" t="s">
        <v>36</v>
      </c>
      <c r="L19">
        <f>K2+L18</f>
        <v>1.4277376493226712</v>
      </c>
      <c r="O19" t="s">
        <v>36</v>
      </c>
      <c r="P19">
        <f>O2+P18</f>
        <v>1.4791007805868175</v>
      </c>
      <c r="S19" t="s">
        <v>36</v>
      </c>
      <c r="T19">
        <f>S2+T18</f>
        <v>1.4968302770489381</v>
      </c>
      <c r="W19" t="s">
        <v>36</v>
      </c>
      <c r="X19">
        <f>W2+X18</f>
        <v>1.5161557032741813</v>
      </c>
      <c r="AA19" t="s">
        <v>36</v>
      </c>
      <c r="AB19">
        <f>AA2+AB18</f>
        <v>1.5268953898297923</v>
      </c>
      <c r="AE19" t="s">
        <v>36</v>
      </c>
      <c r="AF19">
        <f>AE2+AF18</f>
        <v>1.5166620526278678</v>
      </c>
      <c r="AI19" t="s">
        <v>36</v>
      </c>
      <c r="AJ19">
        <f>AI2+AJ18</f>
        <v>1.5149309074136139</v>
      </c>
      <c r="AM19" t="s">
        <v>36</v>
      </c>
      <c r="AN19">
        <f>AM2+AN18</f>
        <v>1.5084177767005964</v>
      </c>
      <c r="AQ19" t="s">
        <v>36</v>
      </c>
      <c r="AR19">
        <f>AQ2+AR18</f>
        <v>1.505477935878178</v>
      </c>
      <c r="AU19" t="s">
        <v>36</v>
      </c>
      <c r="AV19">
        <f>AU2+AV18</f>
        <v>1.5178720274759598</v>
      </c>
      <c r="AY19" t="s">
        <v>36</v>
      </c>
      <c r="AZ19">
        <f>AY2+AZ18</f>
        <v>1.5311129693536454</v>
      </c>
      <c r="BC19" t="s">
        <v>36</v>
      </c>
      <c r="BD19">
        <f>BC2+BD18</f>
        <v>1.5341471870785699</v>
      </c>
    </row>
    <row r="20" spans="1:56" x14ac:dyDescent="0.25">
      <c r="A20" t="s">
        <v>48</v>
      </c>
      <c r="B20" s="27">
        <f>COUNT(B2:B14)</f>
        <v>13</v>
      </c>
      <c r="G20" t="s">
        <v>37</v>
      </c>
      <c r="H20">
        <f>G2-H18</f>
        <v>1.3813620516483878</v>
      </c>
      <c r="K20" t="s">
        <v>37</v>
      </c>
      <c r="L20">
        <f>K2-L18</f>
        <v>1.3262917842317408</v>
      </c>
      <c r="O20" t="s">
        <v>37</v>
      </c>
      <c r="P20">
        <f>O2-P18</f>
        <v>1.3487000638095001</v>
      </c>
      <c r="S20" t="s">
        <v>37</v>
      </c>
      <c r="T20">
        <f>S2-T18</f>
        <v>1.3618738800782051</v>
      </c>
      <c r="W20" t="s">
        <v>37</v>
      </c>
      <c r="X20">
        <f>W2-X18</f>
        <v>1.3813183066864261</v>
      </c>
      <c r="AA20" t="s">
        <v>37</v>
      </c>
      <c r="AB20">
        <f>AA2-AB18</f>
        <v>1.39898007690696</v>
      </c>
      <c r="AE20" t="s">
        <v>37</v>
      </c>
      <c r="AF20">
        <f>AE2-AF18</f>
        <v>1.3893195832191287</v>
      </c>
      <c r="AI20" t="s">
        <v>37</v>
      </c>
      <c r="AJ20">
        <f>AI2-AJ18</f>
        <v>1.3894450420514335</v>
      </c>
      <c r="AM20" t="s">
        <v>37</v>
      </c>
      <c r="AN20">
        <f>AM2-AN18</f>
        <v>1.3833961812135493</v>
      </c>
      <c r="AQ20" t="s">
        <v>37</v>
      </c>
      <c r="AR20">
        <f>AQ2-AR18</f>
        <v>1.3822550716917186</v>
      </c>
      <c r="AU20" t="s">
        <v>37</v>
      </c>
      <c r="AV20">
        <f>AU2-AV18</f>
        <v>1.381396066761718</v>
      </c>
      <c r="AY20" t="s">
        <v>37</v>
      </c>
      <c r="AZ20">
        <f>AY2-AZ18</f>
        <v>1.3892524309129344</v>
      </c>
      <c r="BC20" t="s">
        <v>37</v>
      </c>
      <c r="BD20">
        <f>BC2-BD18</f>
        <v>1.388682236757623</v>
      </c>
    </row>
    <row r="21" spans="1:56" x14ac:dyDescent="0.25">
      <c r="G21" t="s">
        <v>28</v>
      </c>
      <c r="H21" s="31">
        <f>LN(G2)</f>
        <v>0.36720115946481369</v>
      </c>
      <c r="K21" t="s">
        <v>28</v>
      </c>
      <c r="L21" s="31">
        <f>LN(K2)</f>
        <v>0.31991790725455216</v>
      </c>
      <c r="O21" t="s">
        <v>28</v>
      </c>
      <c r="P21" s="31">
        <f>LN(O2)</f>
        <v>0.34635214222100175</v>
      </c>
      <c r="S21" t="s">
        <v>28</v>
      </c>
      <c r="T21" s="31">
        <f>LN(S2)</f>
        <v>0.35722124968107261</v>
      </c>
      <c r="W21" t="s">
        <v>28</v>
      </c>
      <c r="X21" s="31">
        <f>LN(W2)</f>
        <v>0.37069214581644694</v>
      </c>
      <c r="AA21" t="s">
        <v>28</v>
      </c>
      <c r="AB21" s="31">
        <f>LN(AA2)</f>
        <v>0.38044656020837408</v>
      </c>
      <c r="AE21" t="s">
        <v>28</v>
      </c>
      <c r="AF21" s="31">
        <f>LN(AE2)</f>
        <v>0.37362406517622954</v>
      </c>
      <c r="AI21" t="s">
        <v>28</v>
      </c>
      <c r="AJ21" s="31">
        <f>LN(AI2)</f>
        <v>0.37307136720566642</v>
      </c>
      <c r="AM21" t="s">
        <v>28</v>
      </c>
      <c r="AN21" s="31">
        <f>LN(AM2)</f>
        <v>0.36873679176211038</v>
      </c>
      <c r="AQ21" t="s">
        <v>28</v>
      </c>
      <c r="AR21" s="31">
        <f>LN(AQ2)</f>
        <v>0.36732458729458095</v>
      </c>
      <c r="AU21" t="s">
        <v>28</v>
      </c>
      <c r="AV21" s="31">
        <f>LN(AU2)</f>
        <v>0.37131114328161136</v>
      </c>
      <c r="AY21" t="s">
        <v>28</v>
      </c>
      <c r="AZ21" s="31">
        <f>LN(AY2)</f>
        <v>0.37856156496884991</v>
      </c>
      <c r="BC21" t="s">
        <v>28</v>
      </c>
      <c r="BD21" s="31">
        <f>LN(BC2)</f>
        <v>0.37940494732724844</v>
      </c>
    </row>
    <row r="22" spans="1:56" x14ac:dyDescent="0.25">
      <c r="G22" t="s">
        <v>38</v>
      </c>
      <c r="H22" s="31">
        <f>LN(H19)</f>
        <v>0.40946679154816379</v>
      </c>
      <c r="K22" t="s">
        <v>38</v>
      </c>
      <c r="L22" s="31">
        <f>LN(L19)</f>
        <v>0.3560911280772821</v>
      </c>
      <c r="O22" t="s">
        <v>38</v>
      </c>
      <c r="P22" s="31">
        <f>LN(P19)</f>
        <v>0.39143432243949899</v>
      </c>
      <c r="S22" t="s">
        <v>38</v>
      </c>
      <c r="T22" s="31">
        <f>LN(T19)</f>
        <v>0.40334972362520566</v>
      </c>
      <c r="W22" t="s">
        <v>38</v>
      </c>
      <c r="X22" s="31">
        <f>LN(X19)</f>
        <v>0.41617798859145183</v>
      </c>
      <c r="AA22" t="s">
        <v>38</v>
      </c>
      <c r="AB22" s="31">
        <f>LN(AB19)</f>
        <v>0.42323651690209124</v>
      </c>
      <c r="AE22" t="s">
        <v>38</v>
      </c>
      <c r="AF22" s="31">
        <f>LN(AF19)</f>
        <v>0.41651190206673794</v>
      </c>
      <c r="AI22" t="s">
        <v>38</v>
      </c>
      <c r="AJ22" s="31">
        <f>LN(AJ19)</f>
        <v>0.41536983225378082</v>
      </c>
      <c r="AM22" t="s">
        <v>38</v>
      </c>
      <c r="AN22" s="31">
        <f>LN(AN19)</f>
        <v>0.41106127146958477</v>
      </c>
      <c r="AQ22" t="s">
        <v>38</v>
      </c>
      <c r="AR22" s="31">
        <f>LN(AR19)</f>
        <v>0.40911041315519059</v>
      </c>
      <c r="AU22" t="s">
        <v>38</v>
      </c>
      <c r="AV22" s="31">
        <f>LN(AV19)</f>
        <v>0.41730937204418839</v>
      </c>
      <c r="AY22" t="s">
        <v>38</v>
      </c>
      <c r="AZ22" s="31">
        <f>LN(AZ19)</f>
        <v>0.42599490190478367</v>
      </c>
      <c r="BC22" t="s">
        <v>38</v>
      </c>
      <c r="BD22" s="31">
        <f>LN(BD19)</f>
        <v>0.42797464819782327</v>
      </c>
    </row>
    <row r="23" spans="1:56" x14ac:dyDescent="0.25">
      <c r="G23" t="s">
        <v>39</v>
      </c>
      <c r="H23" s="31">
        <f>LN(H20)</f>
        <v>0.32307000635895222</v>
      </c>
      <c r="K23" t="s">
        <v>39</v>
      </c>
      <c r="L23" s="31">
        <f>LN(L20)</f>
        <v>0.28238691599679067</v>
      </c>
      <c r="O23" t="s">
        <v>39</v>
      </c>
      <c r="P23" s="31">
        <f>LN(P20)</f>
        <v>0.2991412128525297</v>
      </c>
      <c r="S23" t="s">
        <v>39</v>
      </c>
      <c r="T23" s="31">
        <f>LN(T20)</f>
        <v>0.3088616043782394</v>
      </c>
      <c r="W23" t="s">
        <v>39</v>
      </c>
      <c r="X23" s="31">
        <f>LN(X20)</f>
        <v>0.32303833786582864</v>
      </c>
      <c r="AA23" t="s">
        <v>39</v>
      </c>
      <c r="AB23" s="31">
        <f>LN(AB20)</f>
        <v>0.33574345462908878</v>
      </c>
      <c r="AE23" t="s">
        <v>39</v>
      </c>
      <c r="AF23" s="31">
        <f>LN(AF20)</f>
        <v>0.32881411881876688</v>
      </c>
      <c r="AI23" t="s">
        <v>39</v>
      </c>
      <c r="AJ23" s="31">
        <f>LN(AJ20)</f>
        <v>0.32890441709826063</v>
      </c>
      <c r="AM23" t="s">
        <v>39</v>
      </c>
      <c r="AN23" s="31">
        <f>LN(AN20)</f>
        <v>0.32454147674505179</v>
      </c>
      <c r="AQ23" t="s">
        <v>39</v>
      </c>
      <c r="AR23" s="31">
        <f>LN(AR20)</f>
        <v>0.32371627538577991</v>
      </c>
      <c r="AU23" t="s">
        <v>39</v>
      </c>
      <c r="AV23" s="31">
        <f>LN(AV20)</f>
        <v>0.32309463038456293</v>
      </c>
      <c r="AY23" t="s">
        <v>39</v>
      </c>
      <c r="AZ23" s="31">
        <f>LN(AZ20)</f>
        <v>0.32876578297872683</v>
      </c>
      <c r="BC23" t="s">
        <v>39</v>
      </c>
      <c r="BD23" s="31">
        <f>LN(BD20)</f>
        <v>0.32835526636726375</v>
      </c>
    </row>
    <row r="24" spans="1:56" x14ac:dyDescent="0.25">
      <c r="G24" t="s">
        <v>40</v>
      </c>
      <c r="H24" s="31">
        <f>H22-H21</f>
        <v>4.2265632083350102E-2</v>
      </c>
      <c r="K24" t="s">
        <v>40</v>
      </c>
      <c r="L24" s="31">
        <f>L22-L21</f>
        <v>3.6173220822729946E-2</v>
      </c>
      <c r="O24" t="s">
        <v>40</v>
      </c>
      <c r="P24" s="31">
        <f>P22-P21</f>
        <v>4.5082180218497248E-2</v>
      </c>
      <c r="S24" t="s">
        <v>40</v>
      </c>
      <c r="T24" s="31">
        <f>T22-T21</f>
        <v>4.6128473944133053E-2</v>
      </c>
      <c r="W24" t="s">
        <v>40</v>
      </c>
      <c r="X24" s="31">
        <f>X22-X21</f>
        <v>4.5485842775004892E-2</v>
      </c>
      <c r="AA24" t="s">
        <v>40</v>
      </c>
      <c r="AB24" s="31">
        <f>AB22-AB21</f>
        <v>4.2789956693717157E-2</v>
      </c>
      <c r="AE24" t="s">
        <v>40</v>
      </c>
      <c r="AF24" s="31">
        <f>AF22-AF21</f>
        <v>4.2887836890508402E-2</v>
      </c>
      <c r="AI24" t="s">
        <v>40</v>
      </c>
      <c r="AJ24" s="31">
        <f>AJ22-AJ21</f>
        <v>4.2298465048114409E-2</v>
      </c>
      <c r="AM24" t="s">
        <v>40</v>
      </c>
      <c r="AN24" s="31">
        <f>AN22-AN21</f>
        <v>4.2324479707474383E-2</v>
      </c>
      <c r="AQ24" t="s">
        <v>40</v>
      </c>
      <c r="AR24" s="31">
        <f>AR22-AR21</f>
        <v>4.1785825860609638E-2</v>
      </c>
      <c r="AU24" t="s">
        <v>40</v>
      </c>
      <c r="AV24" s="31">
        <f>AV22-AV21</f>
        <v>4.5998228762577031E-2</v>
      </c>
      <c r="AY24" t="s">
        <v>40</v>
      </c>
      <c r="AZ24" s="31">
        <f>AZ22-AZ21</f>
        <v>4.7433336935933768E-2</v>
      </c>
      <c r="BC24" t="s">
        <v>40</v>
      </c>
      <c r="BD24" s="31">
        <f>BD22-BD21</f>
        <v>4.8569700870574828E-2</v>
      </c>
    </row>
    <row r="25" spans="1:56" x14ac:dyDescent="0.25">
      <c r="G25" t="s">
        <v>41</v>
      </c>
      <c r="H25" s="31">
        <f>H21-H23</f>
        <v>4.4131153105861465E-2</v>
      </c>
      <c r="K25" t="s">
        <v>41</v>
      </c>
      <c r="L25" s="31">
        <f>L21-L23</f>
        <v>3.7530991257761492E-2</v>
      </c>
      <c r="O25" t="s">
        <v>41</v>
      </c>
      <c r="P25" s="31">
        <f>P21-P23</f>
        <v>4.7210929368472043E-2</v>
      </c>
      <c r="S25" t="s">
        <v>41</v>
      </c>
      <c r="T25" s="31">
        <f>T21-T23</f>
        <v>4.835964530283321E-2</v>
      </c>
      <c r="W25" t="s">
        <v>41</v>
      </c>
      <c r="X25" s="31">
        <f>X21-X23</f>
        <v>4.7653807950618299E-2</v>
      </c>
      <c r="AA25" t="s">
        <v>41</v>
      </c>
      <c r="AB25" s="31">
        <f>AB21-AB23</f>
        <v>4.4703105579285307E-2</v>
      </c>
      <c r="AE25" t="s">
        <v>41</v>
      </c>
      <c r="AF25" s="31">
        <f>AF21-AF23</f>
        <v>4.480994635746266E-2</v>
      </c>
      <c r="AI25" t="s">
        <v>41</v>
      </c>
      <c r="AJ25" s="31">
        <f>AJ21-AJ23</f>
        <v>4.4166950107405789E-2</v>
      </c>
      <c r="AM25" t="s">
        <v>41</v>
      </c>
      <c r="AN25" s="31">
        <f>AN21-AN23</f>
        <v>4.419531501705859E-2</v>
      </c>
      <c r="AQ25" t="s">
        <v>41</v>
      </c>
      <c r="AR25" s="31">
        <f>AR21-AR23</f>
        <v>4.3608311908801045E-2</v>
      </c>
      <c r="AU25" t="s">
        <v>41</v>
      </c>
      <c r="AV25" s="31">
        <f>AV21-AV23</f>
        <v>4.8216512897048425E-2</v>
      </c>
      <c r="AY25" t="s">
        <v>41</v>
      </c>
      <c r="AZ25" s="31">
        <f>AZ21-AZ23</f>
        <v>4.9795781990123078E-2</v>
      </c>
      <c r="BC25" t="s">
        <v>41</v>
      </c>
      <c r="BD25" s="31">
        <f>BD21-BD23</f>
        <v>5.1049680959984689E-2</v>
      </c>
    </row>
    <row r="26" spans="1:56" x14ac:dyDescent="0.25">
      <c r="G26" t="s">
        <v>42</v>
      </c>
      <c r="H26" s="32">
        <f>AVERAGE(H24:H25)</f>
        <v>4.3198392594605783E-2</v>
      </c>
      <c r="K26" t="s">
        <v>42</v>
      </c>
      <c r="L26" s="32">
        <f>AVERAGE(L24:L25)</f>
        <v>3.6852106040245719E-2</v>
      </c>
      <c r="O26" t="s">
        <v>42</v>
      </c>
      <c r="P26" s="32">
        <f>AVERAGE(P24:P25)</f>
        <v>4.6146554793484645E-2</v>
      </c>
      <c r="S26" t="s">
        <v>42</v>
      </c>
      <c r="T26" s="32">
        <f>AVERAGE(T24:T25)</f>
        <v>4.7244059623483131E-2</v>
      </c>
      <c r="W26" t="s">
        <v>42</v>
      </c>
      <c r="X26" s="32">
        <f>AVERAGE(X24:X25)</f>
        <v>4.6569825362811595E-2</v>
      </c>
      <c r="AA26" t="s">
        <v>42</v>
      </c>
      <c r="AB26" s="32">
        <f>AVERAGE(AB24:AB25)</f>
        <v>4.3746531136501232E-2</v>
      </c>
      <c r="AE26" t="s">
        <v>42</v>
      </c>
      <c r="AF26" s="32">
        <f>AVERAGE(AF24:AF25)</f>
        <v>4.3848891623985531E-2</v>
      </c>
      <c r="AI26" t="s">
        <v>42</v>
      </c>
      <c r="AJ26" s="32">
        <f>AVERAGE(AJ24:AJ25)</f>
        <v>4.3232707577760099E-2</v>
      </c>
      <c r="AM26" t="s">
        <v>42</v>
      </c>
      <c r="AN26" s="32">
        <f>AVERAGE(AN24:AN25)</f>
        <v>4.3259897362266486E-2</v>
      </c>
      <c r="AQ26" t="s">
        <v>42</v>
      </c>
      <c r="AR26" s="32">
        <f>AVERAGE(AR24:AR25)</f>
        <v>4.2697068884705341E-2</v>
      </c>
      <c r="AU26" t="s">
        <v>42</v>
      </c>
      <c r="AV26" s="32">
        <f>AVERAGE(AV24:AV25)</f>
        <v>4.7107370829812728E-2</v>
      </c>
      <c r="AY26" t="s">
        <v>42</v>
      </c>
      <c r="AZ26" s="32">
        <f>AVERAGE(AZ24:AZ25)</f>
        <v>4.8614559463028423E-2</v>
      </c>
      <c r="BC26" t="s">
        <v>42</v>
      </c>
      <c r="BD26" s="32">
        <f>AVERAGE(BD24:BD25)</f>
        <v>4.9809690915279758E-2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F17" sqref="F17"/>
    </sheetView>
  </sheetViews>
  <sheetFormatPr defaultColWidth="11" defaultRowHeight="15.75" x14ac:dyDescent="0.25"/>
  <sheetData>
    <row r="1" spans="1:2" ht="26.25" x14ac:dyDescent="0.25">
      <c r="A1" s="1" t="s">
        <v>0</v>
      </c>
      <c r="B1" s="1" t="s">
        <v>1</v>
      </c>
    </row>
    <row r="2" spans="1:2" x14ac:dyDescent="0.25">
      <c r="A2" s="2">
        <v>1971</v>
      </c>
      <c r="B2" s="3">
        <v>5.5555555555555558E-5</v>
      </c>
    </row>
    <row r="3" spans="1:2" x14ac:dyDescent="0.25">
      <c r="A3" s="2">
        <v>1972</v>
      </c>
      <c r="B3" s="3">
        <v>1.3333333333333333E-3</v>
      </c>
    </row>
    <row r="4" spans="1:2" x14ac:dyDescent="0.25">
      <c r="A4" s="2">
        <v>1973</v>
      </c>
      <c r="B4" s="3">
        <v>6.6666666666666671E-3</v>
      </c>
    </row>
    <row r="5" spans="1:2" x14ac:dyDescent="0.25">
      <c r="A5" s="2">
        <v>1975</v>
      </c>
      <c r="B5" s="3">
        <v>0.1</v>
      </c>
    </row>
    <row r="6" spans="1:2" x14ac:dyDescent="0.25">
      <c r="A6" s="2">
        <v>1976</v>
      </c>
      <c r="B6" s="3">
        <v>1</v>
      </c>
    </row>
    <row r="7" spans="1:2" x14ac:dyDescent="0.25">
      <c r="A7" s="2">
        <v>1980</v>
      </c>
      <c r="B7" s="3">
        <v>3.3333333333333299</v>
      </c>
    </row>
    <row r="8" spans="1:2" x14ac:dyDescent="0.25">
      <c r="A8" s="2">
        <v>1981</v>
      </c>
      <c r="B8" s="3">
        <v>6.666666666666667</v>
      </c>
    </row>
    <row r="9" spans="1:2" x14ac:dyDescent="0.25">
      <c r="A9" s="2">
        <v>1984</v>
      </c>
      <c r="B9" s="3">
        <v>20</v>
      </c>
    </row>
    <row r="10" spans="1:2" x14ac:dyDescent="0.25">
      <c r="A10" s="2">
        <v>1985</v>
      </c>
      <c r="B10" s="3">
        <v>40</v>
      </c>
    </row>
    <row r="11" spans="1:2" x14ac:dyDescent="0.25">
      <c r="A11" s="2">
        <v>1997</v>
      </c>
      <c r="B11" s="3">
        <v>100</v>
      </c>
    </row>
    <row r="12" spans="1:2" x14ac:dyDescent="0.25">
      <c r="A12" s="2">
        <v>2002</v>
      </c>
      <c r="B12" s="3">
        <v>400</v>
      </c>
    </row>
    <row r="13" spans="1:2" x14ac:dyDescent="0.25">
      <c r="A13" s="2">
        <v>2004</v>
      </c>
      <c r="B13" s="3">
        <v>909.09090909090901</v>
      </c>
    </row>
    <row r="14" spans="1:2" x14ac:dyDescent="0.25">
      <c r="A14" s="2">
        <v>2006</v>
      </c>
      <c r="B14" s="3">
        <v>1082.2510822510822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workbookViewId="0">
      <selection sqref="A1:M20"/>
    </sheetView>
  </sheetViews>
  <sheetFormatPr defaultColWidth="11" defaultRowHeight="15.75" x14ac:dyDescent="0.25"/>
  <sheetData>
    <row r="1" spans="1:13" ht="16.5" x14ac:dyDescent="0.25">
      <c r="A1" s="4" t="s">
        <v>2</v>
      </c>
      <c r="B1" s="4"/>
      <c r="C1" s="5"/>
      <c r="D1" s="4"/>
      <c r="E1" s="5"/>
      <c r="F1" s="4"/>
    </row>
    <row r="2" spans="1:13" ht="16.5" x14ac:dyDescent="0.25">
      <c r="A2" s="4" t="s">
        <v>3</v>
      </c>
      <c r="B2" s="4"/>
      <c r="C2" s="5"/>
      <c r="D2" s="4"/>
      <c r="E2" s="5"/>
      <c r="F2" s="4"/>
    </row>
    <row r="3" spans="1:13" ht="16.5" x14ac:dyDescent="0.25">
      <c r="A3" s="4"/>
      <c r="B3" s="4"/>
      <c r="C3" s="5"/>
      <c r="D3" s="4"/>
      <c r="E3" s="5"/>
      <c r="F3" s="4"/>
    </row>
    <row r="4" spans="1:13" ht="16.5" x14ac:dyDescent="0.25">
      <c r="A4" s="4"/>
      <c r="B4" s="4"/>
      <c r="C4" s="5"/>
      <c r="D4" s="4"/>
      <c r="E4" s="5"/>
      <c r="F4" s="4"/>
    </row>
    <row r="5" spans="1:13" ht="16.5" x14ac:dyDescent="0.25">
      <c r="A5" s="4"/>
      <c r="B5" s="4"/>
      <c r="C5" s="5"/>
      <c r="D5" s="4"/>
      <c r="E5" s="5"/>
      <c r="F5" s="4"/>
    </row>
    <row r="6" spans="1:13" ht="26.25" x14ac:dyDescent="0.25">
      <c r="A6" s="1" t="s">
        <v>0</v>
      </c>
      <c r="B6" s="37" t="s">
        <v>4</v>
      </c>
      <c r="C6" s="37"/>
      <c r="D6" s="37" t="s">
        <v>5</v>
      </c>
      <c r="E6" s="37"/>
      <c r="F6" s="1" t="s">
        <v>1</v>
      </c>
      <c r="G6" s="6"/>
      <c r="H6" s="6"/>
      <c r="I6" s="7"/>
      <c r="J6" s="7"/>
      <c r="K6" s="7"/>
      <c r="L6" s="7"/>
      <c r="M6" s="7"/>
    </row>
    <row r="7" spans="1:13" ht="16.5" x14ac:dyDescent="0.25">
      <c r="A7" s="7">
        <v>1971</v>
      </c>
      <c r="B7" s="8">
        <v>5</v>
      </c>
      <c r="C7" s="9">
        <v>1</v>
      </c>
      <c r="D7" s="7">
        <v>3600</v>
      </c>
      <c r="E7" s="9">
        <v>1</v>
      </c>
      <c r="F7" s="10">
        <v>5.5555555555555558E-5</v>
      </c>
      <c r="G7" s="7"/>
      <c r="H7" s="11" t="s">
        <v>6</v>
      </c>
      <c r="I7" s="11" t="s">
        <v>7</v>
      </c>
      <c r="J7" s="11" t="s">
        <v>8</v>
      </c>
      <c r="K7" s="11" t="s">
        <v>9</v>
      </c>
      <c r="L7" s="11" t="s">
        <v>10</v>
      </c>
      <c r="M7" s="11" t="s">
        <v>11</v>
      </c>
    </row>
    <row r="8" spans="1:13" ht="16.5" x14ac:dyDescent="0.25">
      <c r="A8" s="7">
        <v>1972</v>
      </c>
      <c r="B8" s="12">
        <v>2.5</v>
      </c>
      <c r="C8" s="13" t="s">
        <v>12</v>
      </c>
      <c r="D8" s="7">
        <v>300</v>
      </c>
      <c r="E8" s="9" t="s">
        <v>13</v>
      </c>
      <c r="F8" s="10">
        <v>1.3333333333333333E-3</v>
      </c>
      <c r="G8" s="7"/>
      <c r="H8">
        <v>1</v>
      </c>
      <c r="I8" s="14" t="s">
        <v>14</v>
      </c>
      <c r="J8" t="s">
        <v>15</v>
      </c>
      <c r="K8" t="s">
        <v>16</v>
      </c>
      <c r="L8" t="s">
        <v>17</v>
      </c>
    </row>
    <row r="9" spans="1:13" ht="16.5" x14ac:dyDescent="0.25">
      <c r="A9" s="7">
        <v>1973</v>
      </c>
      <c r="B9" s="8">
        <v>1</v>
      </c>
      <c r="C9" s="9">
        <v>1</v>
      </c>
      <c r="D9" s="7">
        <v>150</v>
      </c>
      <c r="E9" s="9">
        <v>1</v>
      </c>
      <c r="F9" s="10">
        <v>6.6666666666666671E-3</v>
      </c>
      <c r="G9" s="7"/>
      <c r="H9" s="10"/>
      <c r="I9" s="15"/>
      <c r="J9" s="7"/>
      <c r="K9" s="7"/>
      <c r="L9" s="7"/>
      <c r="M9" s="7"/>
    </row>
    <row r="10" spans="1:13" ht="16.5" x14ac:dyDescent="0.25">
      <c r="A10" s="7">
        <v>1975</v>
      </c>
      <c r="B10" s="8">
        <v>1</v>
      </c>
      <c r="C10" s="9">
        <v>1</v>
      </c>
      <c r="D10" s="7">
        <v>10</v>
      </c>
      <c r="E10" s="16">
        <v>1</v>
      </c>
      <c r="F10" s="7">
        <v>0.1</v>
      </c>
      <c r="G10" s="7"/>
      <c r="H10" s="7"/>
      <c r="I10" s="15"/>
      <c r="J10" s="7"/>
      <c r="K10" s="7"/>
      <c r="L10" s="7"/>
      <c r="M10" s="7"/>
    </row>
    <row r="11" spans="1:13" ht="16.5" x14ac:dyDescent="0.25">
      <c r="A11" s="7">
        <v>1976</v>
      </c>
      <c r="B11" s="8">
        <v>0.5</v>
      </c>
      <c r="C11" s="9">
        <v>1</v>
      </c>
      <c r="D11" s="7">
        <v>2</v>
      </c>
      <c r="E11" s="9">
        <v>1</v>
      </c>
      <c r="F11" s="7">
        <v>1</v>
      </c>
      <c r="G11" s="7"/>
      <c r="H11" s="7"/>
      <c r="I11" s="15"/>
      <c r="J11" s="7"/>
      <c r="K11" s="7"/>
      <c r="L11" s="7"/>
      <c r="M11" s="7"/>
    </row>
    <row r="12" spans="1:13" ht="16.5" x14ac:dyDescent="0.25">
      <c r="A12" s="7">
        <v>1980</v>
      </c>
      <c r="B12" s="17">
        <v>0.15</v>
      </c>
      <c r="C12" s="9">
        <v>3</v>
      </c>
      <c r="D12" s="18">
        <v>2</v>
      </c>
      <c r="E12" s="13" t="s">
        <v>18</v>
      </c>
      <c r="F12" s="19">
        <v>3.3333333333333299</v>
      </c>
      <c r="G12" s="7"/>
      <c r="H12" s="19"/>
      <c r="I12" s="15"/>
      <c r="J12" s="7"/>
      <c r="K12" s="7"/>
      <c r="L12" s="7"/>
      <c r="M12" s="7"/>
    </row>
    <row r="13" spans="1:13" ht="16.5" x14ac:dyDescent="0.25">
      <c r="A13" s="7">
        <v>1981</v>
      </c>
      <c r="B13" s="17">
        <v>0.15</v>
      </c>
      <c r="C13" s="9">
        <v>3</v>
      </c>
      <c r="D13" s="7">
        <v>1</v>
      </c>
      <c r="E13" s="9" t="s">
        <v>19</v>
      </c>
      <c r="F13" s="19">
        <v>6.666666666666667</v>
      </c>
      <c r="G13" s="7"/>
      <c r="H13" s="19"/>
      <c r="I13" s="15"/>
      <c r="J13" s="7"/>
      <c r="K13" s="7"/>
      <c r="L13" s="7"/>
      <c r="M13" s="7"/>
    </row>
    <row r="14" spans="1:13" ht="16.5" x14ac:dyDescent="0.25">
      <c r="A14" s="7">
        <v>1984</v>
      </c>
      <c r="B14" s="17">
        <v>0.05</v>
      </c>
      <c r="C14" s="9">
        <v>3</v>
      </c>
      <c r="D14" s="18">
        <v>1</v>
      </c>
      <c r="E14" s="13" t="s">
        <v>18</v>
      </c>
      <c r="F14" s="7">
        <v>20</v>
      </c>
      <c r="G14" s="7"/>
      <c r="H14" s="7"/>
      <c r="I14" s="15"/>
      <c r="J14" s="7"/>
      <c r="K14" s="7"/>
      <c r="L14" s="7"/>
      <c r="M14" s="7"/>
    </row>
    <row r="15" spans="1:13" ht="16.5" x14ac:dyDescent="0.25">
      <c r="A15" s="7">
        <v>1985</v>
      </c>
      <c r="B15" s="20">
        <v>0.5</v>
      </c>
      <c r="C15" s="21" t="s">
        <v>20</v>
      </c>
      <c r="D15" s="7">
        <v>0.05</v>
      </c>
      <c r="E15" s="9">
        <v>1</v>
      </c>
      <c r="F15" s="7">
        <v>40</v>
      </c>
      <c r="G15" s="7"/>
      <c r="H15" s="7"/>
      <c r="I15" s="15"/>
      <c r="J15" s="7"/>
      <c r="K15" s="7"/>
      <c r="L15" s="7"/>
      <c r="M15" s="7"/>
    </row>
    <row r="16" spans="1:13" ht="16.5" x14ac:dyDescent="0.25">
      <c r="A16" s="7">
        <v>1997</v>
      </c>
      <c r="B16" s="17">
        <v>0.05</v>
      </c>
      <c r="C16" s="16">
        <v>1</v>
      </c>
      <c r="D16" s="22">
        <v>0.2</v>
      </c>
      <c r="E16" s="21" t="s">
        <v>20</v>
      </c>
      <c r="F16" s="7">
        <v>100</v>
      </c>
      <c r="G16" s="7"/>
      <c r="H16" s="7"/>
      <c r="I16" s="15"/>
      <c r="J16" s="7"/>
      <c r="K16" s="7"/>
      <c r="L16" s="7"/>
      <c r="M16" s="7"/>
    </row>
    <row r="17" spans="1:13" ht="16.5" x14ac:dyDescent="0.25">
      <c r="A17" s="7">
        <v>2002</v>
      </c>
      <c r="B17" s="8">
        <v>0.05</v>
      </c>
      <c r="C17" s="9">
        <v>4</v>
      </c>
      <c r="D17" s="23">
        <v>0.05</v>
      </c>
      <c r="E17" s="13" t="s">
        <v>12</v>
      </c>
      <c r="F17" s="7">
        <v>400</v>
      </c>
      <c r="G17" s="7"/>
      <c r="H17" s="7"/>
      <c r="I17" s="15"/>
      <c r="J17" s="7"/>
      <c r="K17" s="7"/>
      <c r="L17" s="7"/>
      <c r="M17" s="7"/>
    </row>
    <row r="18" spans="1:13" ht="16.5" x14ac:dyDescent="0.25">
      <c r="A18" s="7">
        <v>2004</v>
      </c>
      <c r="B18" s="8">
        <v>2.1999999999999999E-2</v>
      </c>
      <c r="C18" s="9">
        <v>5</v>
      </c>
      <c r="D18" s="7">
        <v>0.05</v>
      </c>
      <c r="E18" s="9">
        <v>5</v>
      </c>
      <c r="F18" s="24">
        <v>909.09090909090901</v>
      </c>
      <c r="G18" s="7"/>
      <c r="H18" s="24"/>
      <c r="I18" s="15"/>
      <c r="J18" s="7"/>
      <c r="K18" s="7"/>
      <c r="L18" s="7"/>
      <c r="M18" s="7"/>
    </row>
    <row r="19" spans="1:13" ht="16.5" x14ac:dyDescent="0.25">
      <c r="A19" s="7">
        <v>2006</v>
      </c>
      <c r="B19" s="8">
        <v>2.1999999999999999E-2</v>
      </c>
      <c r="C19" s="9">
        <v>6</v>
      </c>
      <c r="D19" s="7">
        <v>4.2000000000000003E-2</v>
      </c>
      <c r="E19" s="9">
        <v>6</v>
      </c>
      <c r="F19" s="24">
        <v>1082.2510822510822</v>
      </c>
      <c r="G19" s="7"/>
      <c r="H19" s="24"/>
      <c r="I19" s="15"/>
      <c r="J19" s="7"/>
      <c r="K19" s="7"/>
      <c r="L19" s="7"/>
      <c r="M19" s="7"/>
    </row>
    <row r="20" spans="1:13" ht="16.5" x14ac:dyDescent="0.25">
      <c r="A20" s="7"/>
      <c r="B20" s="7"/>
      <c r="C20" s="9"/>
      <c r="D20" s="7"/>
      <c r="E20" s="9"/>
      <c r="F20" s="7"/>
      <c r="G20" s="7"/>
      <c r="H20" s="7"/>
      <c r="I20" s="7"/>
      <c r="J20" s="7"/>
      <c r="K20" s="7"/>
      <c r="L20" s="7"/>
      <c r="M20" s="7"/>
    </row>
  </sheetData>
  <mergeCells count="2">
    <mergeCell ref="B6:C6"/>
    <mergeCell ref="D6:E6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PRM_Summary</vt:lpstr>
      <vt:lpstr>PRM70ND</vt:lpstr>
      <vt:lpstr>PRMallND</vt:lpstr>
      <vt:lpstr>PRM70all</vt:lpstr>
      <vt:lpstr>PRMallall</vt:lpstr>
      <vt:lpstr>rawdata</vt:lpstr>
      <vt:lpstr>Source Data</vt:lpstr>
    </vt:vector>
  </TitlesOfParts>
  <Company>MIT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 MIT</dc:creator>
  <cp:lastModifiedBy>sbasnet</cp:lastModifiedBy>
  <dcterms:created xsi:type="dcterms:W3CDTF">2013-11-05T13:28:23Z</dcterms:created>
  <dcterms:modified xsi:type="dcterms:W3CDTF">2014-01-06T13:37:18Z</dcterms:modified>
</cp:coreProperties>
</file>