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0" yWindow="660" windowWidth="19005" windowHeight="9420" activeTab="5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lumen_$_orig" sheetId="1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4" l="1"/>
  <c r="E17" i="4"/>
  <c r="E19" i="4"/>
  <c r="E13" i="8"/>
  <c r="B17" i="4"/>
  <c r="E12" i="8"/>
  <c r="B18" i="4"/>
  <c r="E11" i="8"/>
  <c r="B16" i="4"/>
  <c r="E10" i="8"/>
  <c r="B15" i="4"/>
  <c r="E9" i="8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E5" i="8"/>
  <c r="H17" i="4"/>
  <c r="H18" i="4"/>
  <c r="H19" i="4"/>
  <c r="H22" i="4"/>
  <c r="H21" i="4"/>
  <c r="H24" i="4"/>
  <c r="H20" i="4"/>
  <c r="H23" i="4"/>
  <c r="H25" i="4"/>
  <c r="H26" i="4"/>
  <c r="E6" i="8"/>
  <c r="E7" i="8"/>
  <c r="G1" i="4"/>
  <c r="E2" i="8"/>
  <c r="E8" i="8"/>
  <c r="G4" i="4"/>
  <c r="H1" i="4"/>
  <c r="E4" i="8"/>
  <c r="B20" i="4"/>
  <c r="E3" i="8"/>
  <c r="E18" i="6"/>
  <c r="E17" i="6"/>
  <c r="E19" i="6"/>
  <c r="D13" i="8"/>
  <c r="B17" i="6"/>
  <c r="D12" i="8"/>
  <c r="B18" i="6"/>
  <c r="D11" i="8"/>
  <c r="B16" i="6"/>
  <c r="D10" i="8"/>
  <c r="B15" i="6"/>
  <c r="D9" i="8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D5" i="8"/>
  <c r="H17" i="6"/>
  <c r="H18" i="6"/>
  <c r="H19" i="6"/>
  <c r="H22" i="6"/>
  <c r="H21" i="6"/>
  <c r="H24" i="6"/>
  <c r="H20" i="6"/>
  <c r="H23" i="6"/>
  <c r="H25" i="6"/>
  <c r="H26" i="6"/>
  <c r="D6" i="8"/>
  <c r="D7" i="8"/>
  <c r="G1" i="6"/>
  <c r="D2" i="8"/>
  <c r="D8" i="8"/>
  <c r="G4" i="6"/>
  <c r="H1" i="6"/>
  <c r="D4" i="8"/>
  <c r="B20" i="6"/>
  <c r="D3" i="8"/>
  <c r="E18" i="5"/>
  <c r="E17" i="5"/>
  <c r="E19" i="5"/>
  <c r="C13" i="8"/>
  <c r="B17" i="5"/>
  <c r="C12" i="8"/>
  <c r="B18" i="5"/>
  <c r="C11" i="8"/>
  <c r="B16" i="5"/>
  <c r="C10" i="8"/>
  <c r="B15" i="5"/>
  <c r="C9" i="8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C5" i="8"/>
  <c r="H17" i="5"/>
  <c r="H18" i="5"/>
  <c r="H19" i="5"/>
  <c r="H22" i="5"/>
  <c r="H21" i="5"/>
  <c r="H24" i="5"/>
  <c r="H20" i="5"/>
  <c r="H23" i="5"/>
  <c r="H25" i="5"/>
  <c r="H26" i="5"/>
  <c r="C6" i="8"/>
  <c r="C7" i="8"/>
  <c r="G1" i="5"/>
  <c r="C2" i="8"/>
  <c r="C8" i="8"/>
  <c r="G4" i="5"/>
  <c r="H1" i="5"/>
  <c r="C4" i="8"/>
  <c r="B20" i="5"/>
  <c r="C3" i="8"/>
  <c r="E18" i="7"/>
  <c r="E17" i="7"/>
  <c r="E19" i="7"/>
  <c r="B13" i="8"/>
  <c r="B17" i="7"/>
  <c r="B12" i="8"/>
  <c r="B18" i="7"/>
  <c r="B11" i="8"/>
  <c r="B16" i="7"/>
  <c r="B10" i="8"/>
  <c r="B15" i="7"/>
  <c r="B9" i="8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B5" i="8"/>
  <c r="H17" i="7"/>
  <c r="H18" i="7"/>
  <c r="H19" i="7"/>
  <c r="H22" i="7"/>
  <c r="H21" i="7"/>
  <c r="H24" i="7"/>
  <c r="H20" i="7"/>
  <c r="H23" i="7"/>
  <c r="H25" i="7"/>
  <c r="H26" i="7"/>
  <c r="B6" i="8"/>
  <c r="B7" i="8"/>
  <c r="G1" i="7"/>
  <c r="B2" i="8"/>
  <c r="B8" i="8"/>
  <c r="G4" i="7"/>
  <c r="H1" i="7"/>
  <c r="B4" i="8"/>
  <c r="B20" i="7"/>
  <c r="B3" i="8"/>
  <c r="F18" i="7"/>
  <c r="F17" i="7"/>
  <c r="F19" i="7"/>
  <c r="F16" i="7"/>
  <c r="F15" i="7"/>
  <c r="E16" i="7"/>
  <c r="E15" i="7"/>
  <c r="D18" i="7"/>
  <c r="D17" i="7"/>
  <c r="D19" i="7"/>
  <c r="D16" i="7"/>
  <c r="D15" i="7"/>
  <c r="C18" i="7"/>
  <c r="C17" i="7"/>
  <c r="C19" i="7"/>
  <c r="C16" i="7"/>
  <c r="C15" i="7"/>
  <c r="B19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2" i="7" a="1"/>
  <c r="BG4" i="7"/>
  <c r="BH1" i="7"/>
  <c r="BG2" i="7"/>
  <c r="BG1" i="7"/>
  <c r="BH2" i="7"/>
  <c r="BG3" i="7"/>
  <c r="BH3" i="7"/>
  <c r="BH4" i="7"/>
  <c r="BG5" i="7"/>
  <c r="BH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18" i="6"/>
  <c r="F17" i="6"/>
  <c r="F19" i="6"/>
  <c r="F16" i="6"/>
  <c r="F15" i="6"/>
  <c r="E16" i="6"/>
  <c r="E15" i="6"/>
  <c r="D18" i="6"/>
  <c r="D17" i="6"/>
  <c r="D19" i="6"/>
  <c r="D16" i="6"/>
  <c r="D15" i="6"/>
  <c r="C18" i="6"/>
  <c r="C17" i="6"/>
  <c r="C19" i="6"/>
  <c r="C16" i="6"/>
  <c r="C15" i="6"/>
  <c r="B19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2" i="6" a="1"/>
  <c r="BG4" i="6"/>
  <c r="BH1" i="6"/>
  <c r="BG2" i="6"/>
  <c r="BG1" i="6"/>
  <c r="BH2" i="6"/>
  <c r="BG3" i="6"/>
  <c r="BH3" i="6"/>
  <c r="BH4" i="6"/>
  <c r="BG5" i="6"/>
  <c r="BH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8" i="5"/>
  <c r="F17" i="5"/>
  <c r="F19" i="5"/>
  <c r="F16" i="5"/>
  <c r="F15" i="5"/>
  <c r="E16" i="5"/>
  <c r="E15" i="5"/>
  <c r="D18" i="5"/>
  <c r="D17" i="5"/>
  <c r="D19" i="5"/>
  <c r="D16" i="5"/>
  <c r="D15" i="5"/>
  <c r="C18" i="5"/>
  <c r="C17" i="5"/>
  <c r="C19" i="5"/>
  <c r="C16" i="5"/>
  <c r="C15" i="5"/>
  <c r="B19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2" i="5" a="1"/>
  <c r="BG4" i="5"/>
  <c r="BH1" i="5"/>
  <c r="BG2" i="5"/>
  <c r="BG1" i="5"/>
  <c r="BH2" i="5"/>
  <c r="BG3" i="5"/>
  <c r="BH3" i="5"/>
  <c r="BH4" i="5"/>
  <c r="BG5" i="5"/>
  <c r="BH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8" i="4"/>
  <c r="F17" i="4"/>
  <c r="F19" i="4"/>
  <c r="F16" i="4"/>
  <c r="F15" i="4"/>
  <c r="E16" i="4"/>
  <c r="E15" i="4"/>
  <c r="D18" i="4"/>
  <c r="D17" i="4"/>
  <c r="D19" i="4"/>
  <c r="D16" i="4"/>
  <c r="D15" i="4"/>
  <c r="C18" i="4"/>
  <c r="C17" i="4"/>
  <c r="C19" i="4"/>
  <c r="C16" i="4"/>
  <c r="C15" i="4"/>
  <c r="B19" i="4"/>
  <c r="BC2" i="4" a="1"/>
  <c r="BC2" i="4"/>
  <c r="BD5" i="4"/>
  <c r="BD17" i="4"/>
  <c r="BC3" i="4"/>
  <c r="BD18" i="4"/>
  <c r="BD19" i="4"/>
  <c r="BD22" i="4"/>
  <c r="BD21" i="4"/>
  <c r="BD24" i="4"/>
  <c r="BD20" i="4"/>
  <c r="BD23" i="4"/>
  <c r="BD25" i="4"/>
  <c r="BD26" i="4"/>
  <c r="BD7" i="4"/>
  <c r="BD8" i="4"/>
  <c r="BD9" i="4"/>
  <c r="BD12" i="4"/>
  <c r="BD11" i="4"/>
  <c r="BD14" i="4"/>
  <c r="BD10" i="4"/>
  <c r="BD13" i="4"/>
  <c r="BD15" i="4"/>
  <c r="BD16" i="4"/>
  <c r="BG2" i="4" a="1"/>
  <c r="BG4" i="4"/>
  <c r="BH1" i="4"/>
  <c r="BG2" i="4"/>
  <c r="BG1" i="4"/>
  <c r="BH2" i="4"/>
  <c r="BG3" i="4"/>
  <c r="BH3" i="4"/>
  <c r="BH4" i="4"/>
  <c r="BG5" i="4"/>
  <c r="BH5" i="4"/>
  <c r="BG6" i="4"/>
  <c r="BH6" i="4"/>
  <c r="AY2" i="4" a="1"/>
  <c r="AY2" i="4"/>
  <c r="AZ5" i="4"/>
  <c r="AZ17" i="4"/>
  <c r="AY3" i="4"/>
  <c r="AZ18" i="4"/>
  <c r="AZ19" i="4"/>
  <c r="AZ22" i="4"/>
  <c r="AZ21" i="4"/>
  <c r="AZ24" i="4"/>
  <c r="AZ20" i="4"/>
  <c r="AZ23" i="4"/>
  <c r="AZ25" i="4"/>
  <c r="AZ26" i="4"/>
  <c r="AZ7" i="4"/>
  <c r="AZ8" i="4"/>
  <c r="AZ9" i="4"/>
  <c r="AZ12" i="4"/>
  <c r="AZ11" i="4"/>
  <c r="AZ14" i="4"/>
  <c r="AZ10" i="4"/>
  <c r="AZ13" i="4"/>
  <c r="AZ15" i="4"/>
  <c r="AZ16" i="4"/>
  <c r="BC4" i="4"/>
  <c r="BD1" i="4"/>
  <c r="BC1" i="4"/>
  <c r="BD2" i="4"/>
  <c r="BD3" i="4"/>
  <c r="BD4" i="4"/>
  <c r="BC5" i="4"/>
  <c r="BC6" i="4"/>
  <c r="BD6" i="4"/>
  <c r="AU2" i="4" a="1"/>
  <c r="AU2" i="4"/>
  <c r="AV5" i="4"/>
  <c r="AV17" i="4"/>
  <c r="AU3" i="4"/>
  <c r="AV18" i="4"/>
  <c r="AV19" i="4"/>
  <c r="AV22" i="4"/>
  <c r="AV21" i="4"/>
  <c r="AV24" i="4"/>
  <c r="AV20" i="4"/>
  <c r="AV23" i="4"/>
  <c r="AV25" i="4"/>
  <c r="AV26" i="4"/>
  <c r="AV7" i="4"/>
  <c r="AV8" i="4"/>
  <c r="AV9" i="4"/>
  <c r="AV12" i="4"/>
  <c r="AV11" i="4"/>
  <c r="AV14" i="4"/>
  <c r="AV10" i="4"/>
  <c r="AV13" i="4"/>
  <c r="AV15" i="4"/>
  <c r="AV16" i="4"/>
  <c r="AY4" i="4"/>
  <c r="AZ1" i="4"/>
  <c r="AY1" i="4"/>
  <c r="AZ2" i="4"/>
  <c r="AZ3" i="4"/>
  <c r="AZ4" i="4"/>
  <c r="AY5" i="4"/>
  <c r="AY6" i="4"/>
  <c r="AZ6" i="4"/>
  <c r="AQ2" i="4" a="1"/>
  <c r="AQ2" i="4"/>
  <c r="AR5" i="4"/>
  <c r="AR17" i="4"/>
  <c r="AQ3" i="4"/>
  <c r="AR18" i="4"/>
  <c r="AR19" i="4"/>
  <c r="AR22" i="4"/>
  <c r="AR21" i="4"/>
  <c r="AR24" i="4"/>
  <c r="AR20" i="4"/>
  <c r="AR23" i="4"/>
  <c r="AR25" i="4"/>
  <c r="AR26" i="4"/>
  <c r="AR7" i="4"/>
  <c r="AR8" i="4"/>
  <c r="AR9" i="4"/>
  <c r="AR12" i="4"/>
  <c r="AR11" i="4"/>
  <c r="AR14" i="4"/>
  <c r="AR10" i="4"/>
  <c r="AR13" i="4"/>
  <c r="AR15" i="4"/>
  <c r="AR16" i="4"/>
  <c r="AU4" i="4"/>
  <c r="AV1" i="4"/>
  <c r="AU1" i="4"/>
  <c r="AV2" i="4"/>
  <c r="AV3" i="4"/>
  <c r="AV4" i="4"/>
  <c r="AU5" i="4"/>
  <c r="AU6" i="4"/>
  <c r="AV6" i="4"/>
  <c r="AM2" i="4" a="1"/>
  <c r="AM2" i="4"/>
  <c r="AN5" i="4"/>
  <c r="AN17" i="4"/>
  <c r="AM3" i="4"/>
  <c r="AN18" i="4"/>
  <c r="AN19" i="4"/>
  <c r="AN22" i="4"/>
  <c r="AN21" i="4"/>
  <c r="AN24" i="4"/>
  <c r="AN20" i="4"/>
  <c r="AN23" i="4"/>
  <c r="AN25" i="4"/>
  <c r="AN26" i="4"/>
  <c r="AN7" i="4"/>
  <c r="AN8" i="4"/>
  <c r="AN9" i="4"/>
  <c r="AN12" i="4"/>
  <c r="AN11" i="4"/>
  <c r="AN14" i="4"/>
  <c r="AN10" i="4"/>
  <c r="AN13" i="4"/>
  <c r="AN15" i="4"/>
  <c r="AN16" i="4"/>
  <c r="AQ4" i="4"/>
  <c r="AR1" i="4"/>
  <c r="AQ1" i="4"/>
  <c r="AR2" i="4"/>
  <c r="AR3" i="4"/>
  <c r="AR4" i="4"/>
  <c r="AQ5" i="4"/>
  <c r="AQ6" i="4"/>
  <c r="AR6" i="4"/>
  <c r="AI2" i="4" a="1"/>
  <c r="AI2" i="4"/>
  <c r="AJ5" i="4"/>
  <c r="AJ17" i="4"/>
  <c r="AI3" i="4"/>
  <c r="AJ18" i="4"/>
  <c r="AJ19" i="4"/>
  <c r="AJ22" i="4"/>
  <c r="AJ21" i="4"/>
  <c r="AJ24" i="4"/>
  <c r="AJ20" i="4"/>
  <c r="AJ23" i="4"/>
  <c r="AJ25" i="4"/>
  <c r="AJ26" i="4"/>
  <c r="AJ7" i="4"/>
  <c r="AJ8" i="4"/>
  <c r="AJ9" i="4"/>
  <c r="AJ12" i="4"/>
  <c r="AJ11" i="4"/>
  <c r="AJ14" i="4"/>
  <c r="AJ10" i="4"/>
  <c r="AJ13" i="4"/>
  <c r="AJ15" i="4"/>
  <c r="AJ16" i="4"/>
  <c r="AM4" i="4"/>
  <c r="AN1" i="4"/>
  <c r="AM1" i="4"/>
  <c r="AN2" i="4"/>
  <c r="AN3" i="4"/>
  <c r="AN4" i="4"/>
  <c r="AM5" i="4"/>
  <c r="AM6" i="4"/>
  <c r="AN6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4" i="4"/>
  <c r="AJ1" i="4"/>
  <c r="AI1" i="4"/>
  <c r="AJ2" i="4"/>
  <c r="AJ3" i="4"/>
  <c r="AJ4" i="4"/>
  <c r="AI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F18" i="2"/>
  <c r="G18" i="2"/>
  <c r="F17" i="2"/>
  <c r="G17" i="2"/>
  <c r="F16" i="2"/>
  <c r="G16" i="2"/>
  <c r="F15" i="2"/>
  <c r="G15" i="2"/>
  <c r="F14" i="2"/>
  <c r="G14" i="2"/>
  <c r="F13" i="2"/>
  <c r="G13" i="2"/>
  <c r="F12" i="2"/>
  <c r="G12" i="2"/>
  <c r="F11" i="2"/>
  <c r="G11" i="2"/>
  <c r="F10" i="2"/>
  <c r="G10" i="2"/>
  <c r="F9" i="2"/>
  <c r="G9" i="2"/>
  <c r="F8" i="2"/>
  <c r="G8" i="2"/>
  <c r="F7" i="2"/>
  <c r="G7" i="2"/>
  <c r="F6" i="2"/>
  <c r="G6" i="2"/>
  <c r="F18" i="1"/>
  <c r="G18" i="1"/>
  <c r="C18" i="1"/>
  <c r="D18" i="1"/>
  <c r="F17" i="1"/>
  <c r="G17" i="1"/>
  <c r="C17" i="1"/>
  <c r="D17" i="1"/>
  <c r="F16" i="1"/>
  <c r="G16" i="1"/>
  <c r="C16" i="1"/>
  <c r="D16" i="1"/>
  <c r="F15" i="1"/>
  <c r="G15" i="1"/>
  <c r="C15" i="1"/>
  <c r="D15" i="1"/>
  <c r="F14" i="1"/>
  <c r="G14" i="1"/>
  <c r="C14" i="1"/>
  <c r="D14" i="1"/>
  <c r="F13" i="1"/>
  <c r="G13" i="1"/>
  <c r="C13" i="1"/>
  <c r="D13" i="1"/>
  <c r="F12" i="1"/>
  <c r="G12" i="1"/>
  <c r="C12" i="1"/>
  <c r="D12" i="1"/>
  <c r="F11" i="1"/>
  <c r="G11" i="1"/>
  <c r="C11" i="1"/>
  <c r="D11" i="1"/>
  <c r="F10" i="1"/>
  <c r="G10" i="1"/>
  <c r="C10" i="1"/>
  <c r="D10" i="1"/>
  <c r="F9" i="1"/>
  <c r="G9" i="1"/>
  <c r="C9" i="1"/>
  <c r="D9" i="1"/>
  <c r="F8" i="1"/>
  <c r="G8" i="1"/>
  <c r="C8" i="1"/>
  <c r="D8" i="1"/>
  <c r="F7" i="1"/>
  <c r="G7" i="1"/>
  <c r="C7" i="1"/>
  <c r="D7" i="1"/>
  <c r="F6" i="1"/>
  <c r="G6" i="1"/>
  <c r="C6" i="1"/>
  <c r="D6" i="1"/>
</calcChain>
</file>

<file path=xl/sharedStrings.xml><?xml version="1.0" encoding="utf-8"?>
<sst xmlns="http://schemas.openxmlformats.org/spreadsheetml/2006/main" count="1248" uniqueCount="69">
  <si>
    <t>Lighting: lumen/lamp</t>
  </si>
  <si>
    <t>year0</t>
  </si>
  <si>
    <t>lm/</t>
  </si>
  <si>
    <t>x0</t>
  </si>
  <si>
    <t>y0</t>
  </si>
  <si>
    <t>formula</t>
  </si>
  <si>
    <t>eqto (2010-1960)/(124-4)*(x-x0) + 1960</t>
  </si>
  <si>
    <t>eqto (9/68)*(y-2) - 4</t>
  </si>
  <si>
    <t>point #</t>
  </si>
  <si>
    <t>x length</t>
  </si>
  <si>
    <t>year</t>
  </si>
  <si>
    <t>year rounded</t>
  </si>
  <si>
    <t>y length</t>
  </si>
  <si>
    <t>$/lumen</t>
  </si>
  <si>
    <t>lumen/$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</si>
  <si>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</si>
  <si>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</si>
  <si>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</si>
  <si>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</si>
  <si>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</si>
  <si>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</si>
  <si>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</si>
  <si>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</si>
  <si>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</si>
  <si>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1. data given by Jeff Funk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</si>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</sst>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%"/>
    <numFmt numFmtId="167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56">
    <xf numFmtId="0" fontId="0" fillId="0" borderId="0"/>
    <xf numFmtId="9" fontId="5" fillId="0" borderId="0" applyFont="0" applyFill="0" applyBorder="0" applyAlignment="0" applyProtection="0"/>
    <xf numFmtId="0" fontId="6" fillId="2" borderId="1" applyNumberFormat="0" applyAlignment="0" applyProtection="0"/>
    <xf numFmtId="0" fontId="7" fillId="3" borderId="2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14" fontId="0" fillId="0" borderId="0" xfId="0" applyNumberFormat="1"/>
    <xf numFmtId="0" fontId="6" fillId="2" borderId="1" xfId="2"/>
    <xf numFmtId="0" fontId="7" fillId="3" borderId="2" xfId="3"/>
    <xf numFmtId="166" fontId="6" fillId="2" borderId="1" xfId="2" applyNumberFormat="1"/>
    <xf numFmtId="2" fontId="7" fillId="3" borderId="2" xfId="3" applyNumberFormat="1"/>
    <xf numFmtId="10" fontId="0" fillId="0" borderId="0" xfId="0" applyNumberFormat="1"/>
    <xf numFmtId="166" fontId="0" fillId="0" borderId="0" xfId="1" applyNumberFormat="1" applyFont="1"/>
    <xf numFmtId="166" fontId="2" fillId="0" borderId="0" xfId="1" applyNumberFormat="1" applyFo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</cellXfs>
  <cellStyles count="45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lumen/lamp</c:v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sourcedata!$D$6:$D$23</c:f>
              <c:numCache>
                <c:formatCode>0</c:formatCode>
                <c:ptCount val="18"/>
                <c:pt idx="0">
                  <c:v>1972</c:v>
                </c:pt>
                <c:pt idx="1">
                  <c:v>1974</c:v>
                </c:pt>
                <c:pt idx="2">
                  <c:v>1978</c:v>
                </c:pt>
                <c:pt idx="3">
                  <c:v>1980</c:v>
                </c:pt>
                <c:pt idx="4">
                  <c:v>1982</c:v>
                </c:pt>
                <c:pt idx="5">
                  <c:v>1986</c:v>
                </c:pt>
                <c:pt idx="6">
                  <c:v>1988</c:v>
                </c:pt>
                <c:pt idx="7">
                  <c:v>1993</c:v>
                </c:pt>
                <c:pt idx="8">
                  <c:v>1996</c:v>
                </c:pt>
                <c:pt idx="9">
                  <c:v>2000</c:v>
                </c:pt>
                <c:pt idx="10">
                  <c:v>2002</c:v>
                </c:pt>
                <c:pt idx="11">
                  <c:v>2006</c:v>
                </c:pt>
                <c:pt idx="12">
                  <c:v>2009</c:v>
                </c:pt>
              </c:numCache>
            </c:numRef>
          </c:xVal>
          <c:yVal>
            <c:numRef>
              <c:f>sourcedata!$G$6:$G$23</c:f>
              <c:numCache>
                <c:formatCode>General</c:formatCode>
                <c:ptCount val="18"/>
                <c:pt idx="0">
                  <c:v>1.5013107289081741E-2</c:v>
                </c:pt>
                <c:pt idx="1">
                  <c:v>8.0243851346073966E-2</c:v>
                </c:pt>
                <c:pt idx="2">
                  <c:v>0.12674801788800191</c:v>
                </c:pt>
                <c:pt idx="3">
                  <c:v>0.23315624847200261</c:v>
                </c:pt>
                <c:pt idx="4">
                  <c:v>0.42889693351712915</c:v>
                </c:pt>
                <c:pt idx="5">
                  <c:v>1.4513250987715054</c:v>
                </c:pt>
                <c:pt idx="6">
                  <c:v>2.6697499572879311</c:v>
                </c:pt>
                <c:pt idx="7">
                  <c:v>4.2169650342858231</c:v>
                </c:pt>
                <c:pt idx="8">
                  <c:v>10.521043676924872</c:v>
                </c:pt>
                <c:pt idx="9">
                  <c:v>16.618362775387507</c:v>
                </c:pt>
                <c:pt idx="10">
                  <c:v>56.234132519034915</c:v>
                </c:pt>
                <c:pt idx="11">
                  <c:v>140.3003723190574</c:v>
                </c:pt>
                <c:pt idx="12">
                  <c:v>258.0861540418075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13376"/>
        <c:axId val="221815168"/>
      </c:scatterChart>
      <c:valAx>
        <c:axId val="22181337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21815168"/>
        <c:crosses val="autoZero"/>
        <c:crossBetween val="midCat"/>
      </c:valAx>
      <c:valAx>
        <c:axId val="22181516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nextTo"/>
        <c:crossAx val="221813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lumen/lamp</c:v>
          </c:tx>
          <c:spPr>
            <a:ln w="28575">
              <a:noFill/>
            </a:ln>
          </c:spPr>
          <c:marker>
            <c:symbol val="diamond"/>
            <c:size val="5"/>
          </c:marker>
          <c:xVal>
            <c:numRef>
              <c:f>'lumen_$_orig'!$D$6:$D$23</c:f>
              <c:numCache>
                <c:formatCode>0</c:formatCode>
                <c:ptCount val="18"/>
                <c:pt idx="0">
                  <c:v>1972</c:v>
                </c:pt>
                <c:pt idx="1">
                  <c:v>1974</c:v>
                </c:pt>
                <c:pt idx="2">
                  <c:v>1978</c:v>
                </c:pt>
                <c:pt idx="3">
                  <c:v>1980</c:v>
                </c:pt>
                <c:pt idx="4">
                  <c:v>1982</c:v>
                </c:pt>
                <c:pt idx="5">
                  <c:v>1986</c:v>
                </c:pt>
                <c:pt idx="6">
                  <c:v>1988</c:v>
                </c:pt>
                <c:pt idx="7">
                  <c:v>1993</c:v>
                </c:pt>
                <c:pt idx="8">
                  <c:v>1996</c:v>
                </c:pt>
                <c:pt idx="9">
                  <c:v>2000</c:v>
                </c:pt>
                <c:pt idx="10">
                  <c:v>2002</c:v>
                </c:pt>
                <c:pt idx="11">
                  <c:v>2006</c:v>
                </c:pt>
                <c:pt idx="12">
                  <c:v>2009</c:v>
                </c:pt>
              </c:numCache>
            </c:numRef>
          </c:xVal>
          <c:yVal>
            <c:numRef>
              <c:f>'lumen_$_orig'!$G$6:$G$23</c:f>
              <c:numCache>
                <c:formatCode>General</c:formatCode>
                <c:ptCount val="18"/>
                <c:pt idx="0">
                  <c:v>1.5013107289081741E-2</c:v>
                </c:pt>
                <c:pt idx="1">
                  <c:v>8.0243851346073966E-2</c:v>
                </c:pt>
                <c:pt idx="2">
                  <c:v>0.12674801788800191</c:v>
                </c:pt>
                <c:pt idx="3">
                  <c:v>0.23315624847200261</c:v>
                </c:pt>
                <c:pt idx="4">
                  <c:v>0.42889693351712915</c:v>
                </c:pt>
                <c:pt idx="5">
                  <c:v>1.4513250987715054</c:v>
                </c:pt>
                <c:pt idx="6">
                  <c:v>2.6697499572879311</c:v>
                </c:pt>
                <c:pt idx="7">
                  <c:v>4.2169650342858231</c:v>
                </c:pt>
                <c:pt idx="8">
                  <c:v>10.521043676924872</c:v>
                </c:pt>
                <c:pt idx="9">
                  <c:v>16.618362775387507</c:v>
                </c:pt>
                <c:pt idx="10">
                  <c:v>56.234132519034915</c:v>
                </c:pt>
                <c:pt idx="11">
                  <c:v>140.3003723190574</c:v>
                </c:pt>
                <c:pt idx="12">
                  <c:v>258.0861540418075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326592"/>
        <c:axId val="223328128"/>
      </c:scatterChart>
      <c:valAx>
        <c:axId val="223326592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23328128"/>
        <c:crosses val="autoZero"/>
        <c:crossBetween val="midCat"/>
      </c:valAx>
      <c:valAx>
        <c:axId val="22332812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nextTo"/>
        <c:crossAx val="223326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533401</xdr:colOff>
      <xdr:row>11</xdr:row>
      <xdr:rowOff>95250</xdr:rowOff>
    </xdr:from>
    <xdr:to>
      <xdr:col>16</xdr:col>
      <xdr:colOff>409576</xdr:colOff>
      <xdr:row>29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3</xdr:row>
      <xdr:rowOff>285750</xdr:rowOff>
    </xdr:from>
    <xdr:to>
      <xdr:col>13</xdr:col>
      <xdr:colOff>190501</xdr:colOff>
      <xdr:row>21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57</v>
      </c>
      <c r="B2" s="20">
        <f>PRMallall!G1</f>
        <v>0.2436182008659753</v>
      </c>
      <c r="C2" s="20">
        <f>PRMallND!G1</f>
        <v>0.2436182008659753</v>
      </c>
      <c r="D2" s="20">
        <f>PRM70all!G1</f>
        <v>0.2436182008659753</v>
      </c>
      <c r="E2" s="20">
        <f>PRM70ND!G1</f>
        <v>0.2436182008659753</v>
      </c>
    </row>
    <row r="3" spans="1:5" x14ac:dyDescent="0.25">
      <c r="A3" t="s">
        <v>52</v>
      </c>
      <c r="B3">
        <f>PRMallall!B20</f>
        <v>13</v>
      </c>
      <c r="C3">
        <f>PRMallND!B20</f>
        <v>13</v>
      </c>
      <c r="D3">
        <f>PRM70all!B20</f>
        <v>13</v>
      </c>
      <c r="E3">
        <f>PRM70ND!B20</f>
        <v>13</v>
      </c>
    </row>
    <row r="4" spans="1:5" x14ac:dyDescent="0.25">
      <c r="A4" t="s">
        <v>26</v>
      </c>
      <c r="B4" s="19">
        <f>PRMallall!H1</f>
        <v>0.98488399184668585</v>
      </c>
      <c r="C4" s="19">
        <f>PRMallND!H1</f>
        <v>0.98488399184668585</v>
      </c>
      <c r="D4" s="19">
        <f>PRM70all!H1</f>
        <v>0.98488399184668585</v>
      </c>
      <c r="E4" s="19">
        <f>PRM70ND!H1</f>
        <v>0.98488399184668585</v>
      </c>
    </row>
    <row r="5" spans="1:5" x14ac:dyDescent="0.25">
      <c r="A5" t="s">
        <v>58</v>
      </c>
      <c r="B5" s="20">
        <f>PRMallall!H16</f>
        <v>1.608405520122419E-2</v>
      </c>
      <c r="C5" s="20">
        <f>PRMallND!H16</f>
        <v>1.608405520122419E-2</v>
      </c>
      <c r="D5" s="20">
        <f>PRM70all!H16</f>
        <v>1.608405520122419E-2</v>
      </c>
      <c r="E5" s="20">
        <f>PRM70ND!H16</f>
        <v>1.608405520122419E-2</v>
      </c>
    </row>
    <row r="6" spans="1:5" x14ac:dyDescent="0.25">
      <c r="A6" t="s">
        <v>59</v>
      </c>
      <c r="B6" s="20">
        <f>PRMallall!H26</f>
        <v>7.4720085537112041E-3</v>
      </c>
      <c r="C6" s="20">
        <f>PRMallND!H26</f>
        <v>7.4720085537112041E-3</v>
      </c>
      <c r="D6" s="20">
        <f>PRM70all!H26</f>
        <v>7.4720085537112041E-3</v>
      </c>
      <c r="E6" s="20">
        <f>PRM70ND!H26</f>
        <v>7.4720085537112041E-3</v>
      </c>
    </row>
    <row r="7" spans="1:5" x14ac:dyDescent="0.25">
      <c r="A7" t="s">
        <v>60</v>
      </c>
      <c r="B7" s="20">
        <f>SUM(B5:B6)/3</f>
        <v>7.8520212516451308E-3</v>
      </c>
      <c r="C7" s="20">
        <f>SUM(C5:C6)/3</f>
        <v>7.8520212516451308E-3</v>
      </c>
      <c r="D7" s="20">
        <f>SUM(D5:D6)/3</f>
        <v>7.8520212516451308E-3</v>
      </c>
      <c r="E7" s="20">
        <f>SUM(E5:E6)/3</f>
        <v>7.8520212516451308E-3</v>
      </c>
    </row>
    <row r="8" spans="1:5" x14ac:dyDescent="0.25">
      <c r="A8" t="s">
        <v>61</v>
      </c>
      <c r="B8" s="21">
        <f>B7/B2</f>
        <v>3.2230848203188479E-2</v>
      </c>
      <c r="C8" s="21">
        <f>C7/C2</f>
        <v>3.2230848203188479E-2</v>
      </c>
      <c r="D8" s="21">
        <f>D7/D2</f>
        <v>3.2230848203188479E-2</v>
      </c>
      <c r="E8" s="21">
        <f>E7/E2</f>
        <v>3.2230848203188479E-2</v>
      </c>
    </row>
    <row r="9" spans="1:5" x14ac:dyDescent="0.25">
      <c r="A9" t="s">
        <v>62</v>
      </c>
      <c r="B9" s="20">
        <f>PRMallall!B15</f>
        <v>0.24353057453826299</v>
      </c>
      <c r="C9" s="20">
        <f>PRMallND!B15</f>
        <v>0.24353057453826299</v>
      </c>
      <c r="D9" s="20">
        <f>PRM70all!B15</f>
        <v>0.24353057453826299</v>
      </c>
      <c r="E9" s="20">
        <f>PRM70ND!B15</f>
        <v>0.24353057453826299</v>
      </c>
    </row>
    <row r="10" spans="1:5" x14ac:dyDescent="0.25">
      <c r="A10" t="s">
        <v>63</v>
      </c>
      <c r="B10" s="20">
        <f>PRMallall!B16</f>
        <v>3.4202019847066746E-3</v>
      </c>
      <c r="C10" s="20">
        <f>PRMallND!B16</f>
        <v>3.4202019847066746E-3</v>
      </c>
      <c r="D10" s="20">
        <f>PRM70all!B16</f>
        <v>3.4202019847066746E-3</v>
      </c>
      <c r="E10" s="20">
        <f>PRM70ND!B16</f>
        <v>3.4202019847066746E-3</v>
      </c>
    </row>
    <row r="11" spans="1:5" x14ac:dyDescent="0.25">
      <c r="A11" t="s">
        <v>65</v>
      </c>
      <c r="B11" s="20">
        <f>PRMallall!B18</f>
        <v>0.24827784530889968</v>
      </c>
      <c r="C11" s="20">
        <f>PRMallND!B18</f>
        <v>0.24827784530889968</v>
      </c>
      <c r="D11" s="20">
        <f>PRM70all!B18</f>
        <v>0.24827784530889968</v>
      </c>
      <c r="E11" s="20">
        <f>PRM70ND!B18</f>
        <v>0.24827784530889968</v>
      </c>
    </row>
    <row r="12" spans="1:5" x14ac:dyDescent="0.25">
      <c r="A12" t="s">
        <v>64</v>
      </c>
      <c r="B12" s="20">
        <f>PRMallall!B17</f>
        <v>0.23366649271122161</v>
      </c>
      <c r="C12" s="20">
        <f>PRMallND!B17</f>
        <v>0.23366649271122161</v>
      </c>
      <c r="D12" s="20">
        <f>PRM70all!B17</f>
        <v>0.23366649271122161</v>
      </c>
      <c r="E12" s="20">
        <f>PRM70ND!B17</f>
        <v>0.23366649271122161</v>
      </c>
    </row>
    <row r="13" spans="1:5" x14ac:dyDescent="0.25">
      <c r="A13" t="s">
        <v>66</v>
      </c>
      <c r="B13">
        <f>PRMallall!E19</f>
        <v>37</v>
      </c>
      <c r="C13">
        <f>PRMallND!E19</f>
        <v>37</v>
      </c>
      <c r="D13">
        <f>PRM70all!E19</f>
        <v>37</v>
      </c>
      <c r="E13">
        <f>PRM70ND!E19</f>
        <v>37</v>
      </c>
    </row>
    <row r="14" spans="1:5" x14ac:dyDescent="0.25">
      <c r="A14" t="s">
        <v>67</v>
      </c>
    </row>
    <row r="15" spans="1:5" x14ac:dyDescent="0.25">
      <c r="A1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17.25" thickTop="1" thickBot="1" x14ac:dyDescent="0.3">
      <c r="B1" s="10" t="s">
        <v>25</v>
      </c>
      <c r="C1" s="10" t="s">
        <v>26</v>
      </c>
      <c r="D1" s="10" t="s">
        <v>27</v>
      </c>
      <c r="E1" s="10" t="s">
        <v>10</v>
      </c>
      <c r="F1" s="10" t="s">
        <v>14</v>
      </c>
      <c r="G1" s="12">
        <f>LN(G2)</f>
        <v>0.2436182008659753</v>
      </c>
      <c r="H1" s="13">
        <f>G4</f>
        <v>0.98488399184668585</v>
      </c>
      <c r="I1" t="s">
        <v>10</v>
      </c>
      <c r="J1" t="s">
        <v>14</v>
      </c>
      <c r="K1" s="14">
        <f>LN(K2)</f>
        <v>0.23366649271122161</v>
      </c>
      <c r="L1" s="15">
        <f>K4</f>
        <v>0.98929030904465687</v>
      </c>
      <c r="M1" t="s">
        <v>10</v>
      </c>
      <c r="N1" t="s">
        <v>14</v>
      </c>
      <c r="O1" s="14">
        <f>LN(O2)</f>
        <v>0.24827784530889968</v>
      </c>
      <c r="P1" s="15">
        <f>O4</f>
        <v>0.98528604174186807</v>
      </c>
      <c r="Q1" t="s">
        <v>10</v>
      </c>
      <c r="R1" t="s">
        <v>14</v>
      </c>
      <c r="S1" s="14">
        <f>LN(S2)</f>
        <v>0.2429060745364002</v>
      </c>
      <c r="T1" s="15">
        <f>S4</f>
        <v>0.98356808274946306</v>
      </c>
      <c r="U1" t="s">
        <v>10</v>
      </c>
      <c r="V1" t="s">
        <v>14</v>
      </c>
      <c r="W1" s="14">
        <f>LN(W2)</f>
        <v>0.24379422176849108</v>
      </c>
      <c r="X1" s="15">
        <f>W4</f>
        <v>0.98403100616229655</v>
      </c>
      <c r="Y1" t="s">
        <v>10</v>
      </c>
      <c r="Z1" t="s">
        <v>14</v>
      </c>
      <c r="AA1" s="14">
        <f>LN(AA2)</f>
        <v>0.24433757964106145</v>
      </c>
      <c r="AB1" s="15">
        <f>AA4</f>
        <v>0.98466681535103096</v>
      </c>
      <c r="AC1" t="s">
        <v>10</v>
      </c>
      <c r="AD1" t="s">
        <v>14</v>
      </c>
      <c r="AE1" s="14">
        <f>LN(AE2)</f>
        <v>0.24449806132463517</v>
      </c>
      <c r="AF1" s="15">
        <f>AE4</f>
        <v>0.98641372219292867</v>
      </c>
      <c r="AG1" t="s">
        <v>10</v>
      </c>
      <c r="AH1" t="s">
        <v>14</v>
      </c>
      <c r="AI1" s="14">
        <f>LN(AI2)</f>
        <v>0.24414274089405261</v>
      </c>
      <c r="AJ1" s="15">
        <f>AI4</f>
        <v>0.98754579852502844</v>
      </c>
      <c r="AK1" t="s">
        <v>10</v>
      </c>
      <c r="AL1" t="s">
        <v>14</v>
      </c>
      <c r="AM1" s="14">
        <f>LN(AM2)</f>
        <v>0.24410208556477397</v>
      </c>
      <c r="AN1" s="15">
        <f>AM4</f>
        <v>0.98542862806086973</v>
      </c>
      <c r="AO1" t="s">
        <v>10</v>
      </c>
      <c r="AP1" t="s">
        <v>14</v>
      </c>
      <c r="AQ1" s="14">
        <f>LN(AQ2)</f>
        <v>0.24384905010179259</v>
      </c>
      <c r="AR1" s="15">
        <f>AQ4</f>
        <v>0.98458689855891357</v>
      </c>
      <c r="AS1" t="s">
        <v>10</v>
      </c>
      <c r="AT1" t="s">
        <v>14</v>
      </c>
      <c r="AU1" s="14">
        <f>LN(AU2)</f>
        <v>0.24741433865199686</v>
      </c>
      <c r="AV1" s="15">
        <f>AU4</f>
        <v>0.98796464454377431</v>
      </c>
      <c r="AW1" t="s">
        <v>10</v>
      </c>
      <c r="AX1" t="s">
        <v>14</v>
      </c>
      <c r="AY1" s="14">
        <f>LN(AY2)</f>
        <v>0.24236746916589963</v>
      </c>
      <c r="AZ1" s="15">
        <f>AY4</f>
        <v>0.98351999793919032</v>
      </c>
      <c r="BA1" t="s">
        <v>10</v>
      </c>
      <c r="BB1" t="s">
        <v>14</v>
      </c>
      <c r="BC1" s="14">
        <f>LN(BC2)</f>
        <v>0.24252388065049563</v>
      </c>
      <c r="BD1" s="15">
        <f>BC4</f>
        <v>0.98204321463392341</v>
      </c>
      <c r="BE1" t="s">
        <v>10</v>
      </c>
      <c r="BF1" t="s">
        <v>14</v>
      </c>
      <c r="BG1" s="14">
        <f>LN(BG2)</f>
        <v>0.24401762867769888</v>
      </c>
      <c r="BH1" s="15">
        <f>BG4</f>
        <v>0.98070872640932494</v>
      </c>
    </row>
    <row r="2" spans="1:60" ht="15.75" thickTop="1" x14ac:dyDescent="0.25">
      <c r="B2">
        <v>0.23366649271122161</v>
      </c>
      <c r="C2" s="16">
        <v>0.98929030904465687</v>
      </c>
      <c r="D2">
        <v>923.73375961058343</v>
      </c>
      <c r="E2">
        <v>1972</v>
      </c>
      <c r="F2">
        <v>1.5013107289081741E-2</v>
      </c>
      <c r="G2">
        <f t="array" ref="G2:H6">LOGEST(F2:F14,E2:E14,TRUE, TRUE)</f>
        <v>1.2758571163442443</v>
      </c>
      <c r="H2">
        <v>7.3646198003180279E-211</v>
      </c>
      <c r="I2">
        <v>1974</v>
      </c>
      <c r="J2">
        <v>8.0243851346073966E-2</v>
      </c>
      <c r="K2">
        <f t="array" ref="K2:L6">LOGEST(J2:J13,I2:I13,TRUE, TRUE)</f>
        <v>1.2632231278271535</v>
      </c>
      <c r="L2">
        <v>3.1667131516468564E-202</v>
      </c>
      <c r="M2">
        <v>1972</v>
      </c>
      <c r="N2">
        <v>1.5013107289081741E-2</v>
      </c>
      <c r="O2">
        <f t="array" ref="O2:P6">LOGEST(N2:N13,M2:M13,TRUE, TRUE)</f>
        <v>1.2818160292923875</v>
      </c>
      <c r="P2">
        <v>6.6483115260361514E-215</v>
      </c>
      <c r="Q2">
        <v>1972</v>
      </c>
      <c r="R2">
        <v>1.5013107289081741E-2</v>
      </c>
      <c r="S2">
        <f t="array" ref="S2:T6">LOGEST(R2:R13,Q2:Q13,TRUE, TRUE)</f>
        <v>1.2749488683309647</v>
      </c>
      <c r="T2">
        <v>3.0633451724871699E-210</v>
      </c>
      <c r="U2">
        <v>1972</v>
      </c>
      <c r="V2">
        <v>1.5013107289081741E-2</v>
      </c>
      <c r="W2">
        <f t="array" ref="W2:X6">LOGEST(V2:V13,U2:U13,TRUE, TRUE)</f>
        <v>1.2760817136316731</v>
      </c>
      <c r="X2">
        <v>5.1754566020109638E-211</v>
      </c>
      <c r="Y2">
        <v>1972</v>
      </c>
      <c r="Z2">
        <v>1.5013107289081741E-2</v>
      </c>
      <c r="AA2">
        <f t="array" ref="AA2:AB6">LOGEST(Z2:Z13,Y2:Y13,TRUE, TRUE)</f>
        <v>1.2767752710847053</v>
      </c>
      <c r="AB2">
        <v>1.7372516168252609E-211</v>
      </c>
      <c r="AC2">
        <v>1972</v>
      </c>
      <c r="AD2">
        <v>1.5013107289081741E-2</v>
      </c>
      <c r="AE2">
        <f t="array" ref="AE2:AF6">LOGEST(AD2:AD13,AC2:AC13,TRUE, TRUE)</f>
        <v>1.2769801865719057</v>
      </c>
      <c r="AF2">
        <v>1.2371458677173715E-211</v>
      </c>
      <c r="AG2">
        <v>1972</v>
      </c>
      <c r="AH2">
        <v>1.5013107289081741E-2</v>
      </c>
      <c r="AI2">
        <f t="array" ref="AI2:AJ6">LOGEST(AH2:AH13,AG2:AG13,TRUE, TRUE)</f>
        <v>1.2765265300236606</v>
      </c>
      <c r="AJ2">
        <v>2.4838078411735014E-211</v>
      </c>
      <c r="AK2">
        <v>1972</v>
      </c>
      <c r="AL2">
        <v>1.5013107289081741E-2</v>
      </c>
      <c r="AM2">
        <f t="array" ref="AM2:AN6">LOGEST(AL2:AL13,AK2:AK13,TRUE, TRUE)</f>
        <v>1.2764746334721924</v>
      </c>
      <c r="AN2">
        <v>2.8699800986439128E-211</v>
      </c>
      <c r="AO2">
        <v>1972</v>
      </c>
      <c r="AP2">
        <v>1.5013107289081741E-2</v>
      </c>
      <c r="AQ2">
        <f t="array" ref="AQ2:AR6">LOGEST(AP2:AP13,AO2:AO13,TRUE, TRUE)</f>
        <v>1.2761516809832671</v>
      </c>
      <c r="AR2">
        <v>4.6761346911447929E-211</v>
      </c>
      <c r="AS2">
        <v>1972</v>
      </c>
      <c r="AT2">
        <v>1.5013107289081741E-2</v>
      </c>
      <c r="AU2">
        <f t="array" ref="AU2:AV6">LOGEST(AT2:AT13,AS2:AS13,TRUE, TRUE)</f>
        <v>1.2807096503696982</v>
      </c>
      <c r="AV2">
        <v>4.0659653504334361E-214</v>
      </c>
      <c r="AW2">
        <v>1972</v>
      </c>
      <c r="AX2">
        <v>1.5013107289081741E-2</v>
      </c>
      <c r="AY2">
        <f t="array" ref="AY2:AZ6">LOGEST(AX2:AX13,AW2:AW13,TRUE, TRUE)</f>
        <v>1.2742623589187922</v>
      </c>
      <c r="AZ2">
        <v>8.7451829264344604E-210</v>
      </c>
      <c r="BA2">
        <v>1972</v>
      </c>
      <c r="BB2">
        <v>1.5013107289081741E-2</v>
      </c>
      <c r="BC2">
        <f t="array" ref="BC2:BD6">LOGEST(BB2:BB13,BA2:BA13,TRUE, TRUE)</f>
        <v>1.2744616837740574</v>
      </c>
      <c r="BD2">
        <v>6.4372764333826749E-210</v>
      </c>
      <c r="BE2">
        <v>1972</v>
      </c>
      <c r="BF2">
        <v>1.5013107289081741E-2</v>
      </c>
      <c r="BG2">
        <f t="array" ref="BG2:BH6">LOGEST(BF2:BF13,BE2:BE13,TRUE, TRUE)</f>
        <v>1.2763668309506158</v>
      </c>
      <c r="BH2">
        <v>3.3362043027015691E-211</v>
      </c>
    </row>
    <row r="3" spans="1:60" x14ac:dyDescent="0.25">
      <c r="B3">
        <v>0.24827784530889968</v>
      </c>
      <c r="C3" s="16">
        <v>0.98528604174186807</v>
      </c>
      <c r="D3">
        <v>669.6267751047402</v>
      </c>
      <c r="E3">
        <v>1974</v>
      </c>
      <c r="F3">
        <v>8.0243851346073966E-2</v>
      </c>
      <c r="G3">
        <v>9.0999584315289445E-3</v>
      </c>
      <c r="H3">
        <v>18.106436165332237</v>
      </c>
      <c r="I3">
        <v>1978</v>
      </c>
      <c r="J3">
        <v>0.12674801788800191</v>
      </c>
      <c r="K3">
        <v>7.6881709572839537E-3</v>
      </c>
      <c r="L3">
        <v>15.308666820592983</v>
      </c>
      <c r="M3">
        <v>1978</v>
      </c>
      <c r="N3">
        <v>0.12674801788800191</v>
      </c>
      <c r="O3">
        <v>9.5944826614315967E-3</v>
      </c>
      <c r="P3">
        <v>19.102925395570217</v>
      </c>
      <c r="Q3">
        <v>1974</v>
      </c>
      <c r="R3">
        <v>8.0243851346073966E-2</v>
      </c>
      <c r="S3">
        <v>9.9284232211235626E-3</v>
      </c>
      <c r="T3">
        <v>19.764527093431113</v>
      </c>
      <c r="U3">
        <v>1974</v>
      </c>
      <c r="V3">
        <v>8.0243851346073966E-2</v>
      </c>
      <c r="W3">
        <v>9.8210470862316514E-3</v>
      </c>
      <c r="X3">
        <v>19.549145972200705</v>
      </c>
      <c r="Y3">
        <v>1974</v>
      </c>
      <c r="Z3">
        <v>8.0243851346073966E-2</v>
      </c>
      <c r="AA3">
        <v>9.6418817176634215E-3</v>
      </c>
      <c r="AB3">
        <v>19.190911540582427</v>
      </c>
      <c r="AC3">
        <v>1974</v>
      </c>
      <c r="AD3">
        <v>8.0243851346073966E-2</v>
      </c>
      <c r="AE3">
        <v>9.073944374114476E-3</v>
      </c>
      <c r="AF3">
        <v>18.057490904103918</v>
      </c>
      <c r="AG3">
        <v>1974</v>
      </c>
      <c r="AH3">
        <v>8.0243851346073966E-2</v>
      </c>
      <c r="AI3">
        <v>8.6700806363051355E-3</v>
      </c>
      <c r="AJ3">
        <v>17.252343993860883</v>
      </c>
      <c r="AK3">
        <v>1974</v>
      </c>
      <c r="AL3">
        <v>8.0243851346073966E-2</v>
      </c>
      <c r="AM3">
        <v>9.3866175747973242E-3</v>
      </c>
      <c r="AN3">
        <v>18.67424749450868</v>
      </c>
      <c r="AO3">
        <v>1974</v>
      </c>
      <c r="AP3">
        <v>8.0243851346073966E-2</v>
      </c>
      <c r="AQ3">
        <v>9.6480392205841106E-3</v>
      </c>
      <c r="AR3">
        <v>19.19191565461794</v>
      </c>
      <c r="AS3">
        <v>1974</v>
      </c>
      <c r="AT3">
        <v>8.0243851346073966E-2</v>
      </c>
      <c r="AU3">
        <v>8.6354231636623889E-3</v>
      </c>
      <c r="AV3">
        <v>17.174724565536188</v>
      </c>
      <c r="AW3">
        <v>1974</v>
      </c>
      <c r="AX3">
        <v>8.0243851346073966E-2</v>
      </c>
      <c r="AY3">
        <v>9.9211350470285262E-3</v>
      </c>
      <c r="AZ3">
        <v>19.730173265975314</v>
      </c>
      <c r="BA3">
        <v>1974</v>
      </c>
      <c r="BB3">
        <v>8.0243851346073966E-2</v>
      </c>
      <c r="BC3">
        <v>1.0370590959510312E-2</v>
      </c>
      <c r="BD3">
        <v>20.620523031631457</v>
      </c>
      <c r="BE3">
        <v>1974</v>
      </c>
      <c r="BF3">
        <v>8.0243851346073966E-2</v>
      </c>
      <c r="BG3">
        <v>1.0822600631655539E-2</v>
      </c>
      <c r="BH3">
        <v>21.516551510504417</v>
      </c>
    </row>
    <row r="4" spans="1:60" ht="15.75" thickBot="1" x14ac:dyDescent="0.3">
      <c r="B4">
        <v>0.2429060745364002</v>
      </c>
      <c r="C4" s="16">
        <v>0.98356808274946306</v>
      </c>
      <c r="D4">
        <v>598.57171123310422</v>
      </c>
      <c r="E4">
        <v>1978</v>
      </c>
      <c r="F4">
        <v>0.12674801788800191</v>
      </c>
      <c r="G4">
        <v>0.98488399184668585</v>
      </c>
      <c r="H4">
        <v>0.38744554270182002</v>
      </c>
      <c r="I4">
        <v>1980</v>
      </c>
      <c r="J4">
        <v>0.23315624847200261</v>
      </c>
      <c r="K4">
        <v>0.98929030904465687</v>
      </c>
      <c r="L4">
        <v>0.29513632283353658</v>
      </c>
      <c r="M4">
        <v>1980</v>
      </c>
      <c r="N4">
        <v>0.23315624847200261</v>
      </c>
      <c r="O4">
        <v>0.98528604174186807</v>
      </c>
      <c r="P4">
        <v>0.37724744505116375</v>
      </c>
      <c r="Q4">
        <v>1980</v>
      </c>
      <c r="R4">
        <v>0.23315624847200261</v>
      </c>
      <c r="S4">
        <v>0.98356808274946306</v>
      </c>
      <c r="T4">
        <v>0.40508291199159935</v>
      </c>
      <c r="U4">
        <v>1978</v>
      </c>
      <c r="V4">
        <v>0.12674801788800191</v>
      </c>
      <c r="W4">
        <v>0.98403100616229655</v>
      </c>
      <c r="X4">
        <v>0.40624010708389502</v>
      </c>
      <c r="Y4">
        <v>1978</v>
      </c>
      <c r="Z4">
        <v>0.12674801788800191</v>
      </c>
      <c r="AA4">
        <v>0.98466681535103096</v>
      </c>
      <c r="AB4">
        <v>0.40319516470281236</v>
      </c>
      <c r="AC4">
        <v>1978</v>
      </c>
      <c r="AD4">
        <v>0.12674801788800191</v>
      </c>
      <c r="AE4">
        <v>0.98641372219292867</v>
      </c>
      <c r="AF4">
        <v>0.38476092158005554</v>
      </c>
      <c r="AG4">
        <v>1978</v>
      </c>
      <c r="AH4">
        <v>0.12674801788800191</v>
      </c>
      <c r="AI4">
        <v>0.98754579852502844</v>
      </c>
      <c r="AJ4">
        <v>0.36882676563446454</v>
      </c>
      <c r="AK4">
        <v>1978</v>
      </c>
      <c r="AL4">
        <v>0.12674801788800191</v>
      </c>
      <c r="AM4">
        <v>0.98542862806086973</v>
      </c>
      <c r="AN4">
        <v>0.39834184728562816</v>
      </c>
      <c r="AO4">
        <v>1978</v>
      </c>
      <c r="AP4">
        <v>0.12674801788800191</v>
      </c>
      <c r="AQ4">
        <v>0.98458689855891357</v>
      </c>
      <c r="AR4">
        <v>0.40586798518625167</v>
      </c>
      <c r="AS4">
        <v>1978</v>
      </c>
      <c r="AT4">
        <v>0.12674801788800191</v>
      </c>
      <c r="AU4">
        <v>0.98796464454377431</v>
      </c>
      <c r="AV4">
        <v>0.35580318795022425</v>
      </c>
      <c r="AW4">
        <v>1978</v>
      </c>
      <c r="AX4">
        <v>0.12674801788800191</v>
      </c>
      <c r="AY4">
        <v>0.98351999793919032</v>
      </c>
      <c r="AZ4">
        <v>0.40283555014974137</v>
      </c>
      <c r="BA4">
        <v>1978</v>
      </c>
      <c r="BB4">
        <v>0.12674801788800191</v>
      </c>
      <c r="BC4">
        <v>0.98204321463392341</v>
      </c>
      <c r="BD4">
        <v>0.40494026037985231</v>
      </c>
      <c r="BE4">
        <v>1978</v>
      </c>
      <c r="BF4">
        <v>0.12674801788800191</v>
      </c>
      <c r="BG4">
        <v>0.98070872640932494</v>
      </c>
      <c r="BH4">
        <v>0.40623214501245869</v>
      </c>
    </row>
    <row r="5" spans="1:60" ht="17.25" thickTop="1" thickBot="1" x14ac:dyDescent="0.3">
      <c r="B5">
        <v>0.24379422176849108</v>
      </c>
      <c r="C5" s="16">
        <v>0.98403100616229655</v>
      </c>
      <c r="D5">
        <v>616.21352989626848</v>
      </c>
      <c r="E5">
        <v>1980</v>
      </c>
      <c r="F5">
        <v>0.23315624847200261</v>
      </c>
      <c r="G5">
        <v>716.70534974792849</v>
      </c>
      <c r="H5">
        <v>11</v>
      </c>
      <c r="I5">
        <v>1982</v>
      </c>
      <c r="J5">
        <v>0.42889693351712915</v>
      </c>
      <c r="K5" s="13">
        <v>923.73375961058343</v>
      </c>
      <c r="L5">
        <v>10</v>
      </c>
      <c r="M5">
        <v>1982</v>
      </c>
      <c r="N5">
        <v>0.42889693351712915</v>
      </c>
      <c r="O5" s="13">
        <v>669.6267751047402</v>
      </c>
      <c r="P5">
        <v>10</v>
      </c>
      <c r="Q5">
        <v>1982</v>
      </c>
      <c r="R5">
        <v>0.42889693351712915</v>
      </c>
      <c r="S5" s="13">
        <v>598.57171123310422</v>
      </c>
      <c r="T5">
        <v>10</v>
      </c>
      <c r="U5">
        <v>1982</v>
      </c>
      <c r="V5">
        <v>0.42889693351712915</v>
      </c>
      <c r="W5" s="13">
        <v>616.21352989626848</v>
      </c>
      <c r="X5">
        <v>10</v>
      </c>
      <c r="Y5">
        <v>1980</v>
      </c>
      <c r="Z5">
        <v>0.23315624847200261</v>
      </c>
      <c r="AA5" s="13">
        <v>642.18023710895295</v>
      </c>
      <c r="AB5">
        <v>10</v>
      </c>
      <c r="AC5">
        <v>1980</v>
      </c>
      <c r="AD5">
        <v>0.23315624847200261</v>
      </c>
      <c r="AE5" s="13">
        <v>726.03676753872719</v>
      </c>
      <c r="AF5">
        <v>10</v>
      </c>
      <c r="AG5">
        <v>1980</v>
      </c>
      <c r="AH5">
        <v>0.23315624847200261</v>
      </c>
      <c r="AI5" s="13">
        <v>792.94188431883106</v>
      </c>
      <c r="AJ5">
        <v>10</v>
      </c>
      <c r="AK5">
        <v>1980</v>
      </c>
      <c r="AL5">
        <v>0.23315624847200261</v>
      </c>
      <c r="AM5" s="13">
        <v>676.27717704094607</v>
      </c>
      <c r="AN5">
        <v>10</v>
      </c>
      <c r="AO5">
        <v>1980</v>
      </c>
      <c r="AP5">
        <v>0.23315624847200261</v>
      </c>
      <c r="AQ5" s="13">
        <v>638.79868845495332</v>
      </c>
      <c r="AR5">
        <v>10</v>
      </c>
      <c r="AS5">
        <v>1980</v>
      </c>
      <c r="AT5">
        <v>0.23315624847200261</v>
      </c>
      <c r="AU5" s="13">
        <v>820.88530591152323</v>
      </c>
      <c r="AV5">
        <v>10</v>
      </c>
      <c r="AW5">
        <v>1980</v>
      </c>
      <c r="AX5">
        <v>0.23315624847200261</v>
      </c>
      <c r="AY5" s="13">
        <v>596.79604062553528</v>
      </c>
      <c r="AZ5">
        <v>10</v>
      </c>
      <c r="BA5">
        <v>1980</v>
      </c>
      <c r="BB5">
        <v>0.23315624847200261</v>
      </c>
      <c r="BC5" s="13">
        <v>546.89255042785453</v>
      </c>
      <c r="BD5">
        <v>10</v>
      </c>
      <c r="BE5">
        <v>1980</v>
      </c>
      <c r="BF5">
        <v>0.23315624847200261</v>
      </c>
      <c r="BG5" s="13">
        <v>508.3690933103444</v>
      </c>
      <c r="BH5">
        <v>10</v>
      </c>
    </row>
    <row r="6" spans="1:60" ht="15.75" thickTop="1" x14ac:dyDescent="0.25">
      <c r="B6">
        <v>0.24433757964106145</v>
      </c>
      <c r="C6" s="16">
        <v>0.98466681535103096</v>
      </c>
      <c r="D6">
        <v>642.18023710895295</v>
      </c>
      <c r="E6">
        <v>1982</v>
      </c>
      <c r="F6">
        <v>0.42889693351712915</v>
      </c>
      <c r="G6">
        <v>107.58754167491958</v>
      </c>
      <c r="H6">
        <v>1.6512545341545861</v>
      </c>
      <c r="I6">
        <v>1986</v>
      </c>
      <c r="J6">
        <v>1.4513250987715054</v>
      </c>
      <c r="K6">
        <v>80.462243938791318</v>
      </c>
      <c r="L6">
        <v>0.87105449055701523</v>
      </c>
      <c r="M6">
        <v>1986</v>
      </c>
      <c r="N6">
        <v>1.4513250987715054</v>
      </c>
      <c r="O6">
        <v>95.298359576521477</v>
      </c>
      <c r="P6">
        <v>1.4231563479763083</v>
      </c>
      <c r="Q6">
        <v>1986</v>
      </c>
      <c r="R6">
        <v>1.4513250987715054</v>
      </c>
      <c r="S6">
        <v>98.220928355711933</v>
      </c>
      <c r="T6">
        <v>1.6409216558759381</v>
      </c>
      <c r="U6">
        <v>1986</v>
      </c>
      <c r="V6">
        <v>1.4513250987715054</v>
      </c>
      <c r="W6">
        <v>101.69435021334193</v>
      </c>
      <c r="X6">
        <v>1.6503102460353449</v>
      </c>
      <c r="Y6">
        <v>1986</v>
      </c>
      <c r="Z6">
        <v>1.4513250987715054</v>
      </c>
      <c r="AA6">
        <v>104.39689130639138</v>
      </c>
      <c r="AB6">
        <v>1.6256634083972799</v>
      </c>
      <c r="AC6">
        <v>1982</v>
      </c>
      <c r="AD6">
        <v>0.42889693351712915</v>
      </c>
      <c r="AE6">
        <v>107.48318498072615</v>
      </c>
      <c r="AF6">
        <v>1.4804096677513365</v>
      </c>
      <c r="AG6">
        <v>1982</v>
      </c>
      <c r="AH6">
        <v>0.42889693351712915</v>
      </c>
      <c r="AI6">
        <v>107.86640849627111</v>
      </c>
      <c r="AJ6">
        <v>1.3603318304838024</v>
      </c>
      <c r="AK6">
        <v>1982</v>
      </c>
      <c r="AL6">
        <v>0.42889693351712915</v>
      </c>
      <c r="AM6">
        <v>107.30911106122565</v>
      </c>
      <c r="AN6">
        <v>1.586762272989267</v>
      </c>
      <c r="AO6">
        <v>1982</v>
      </c>
      <c r="AP6">
        <v>0.42889693351712915</v>
      </c>
      <c r="AQ6">
        <v>105.22855506050561</v>
      </c>
      <c r="AR6">
        <v>1.647288213991474</v>
      </c>
      <c r="AS6">
        <v>1982</v>
      </c>
      <c r="AT6">
        <v>0.42889693351712915</v>
      </c>
      <c r="AU6">
        <v>103.92072112176382</v>
      </c>
      <c r="AV6">
        <v>1.2659590855554261</v>
      </c>
      <c r="AW6">
        <v>1982</v>
      </c>
      <c r="AX6">
        <v>0.42889693351712915</v>
      </c>
      <c r="AY6">
        <v>96.845961027827684</v>
      </c>
      <c r="AZ6">
        <v>1.6227648046444481</v>
      </c>
      <c r="BA6">
        <v>1982</v>
      </c>
      <c r="BB6">
        <v>0.42889693351712915</v>
      </c>
      <c r="BC6">
        <v>89.677588901579568</v>
      </c>
      <c r="BD6">
        <v>1.639766144765026</v>
      </c>
      <c r="BE6">
        <v>1982</v>
      </c>
      <c r="BF6">
        <v>0.42889693351712915</v>
      </c>
      <c r="BG6">
        <v>83.893383725372829</v>
      </c>
      <c r="BH6">
        <v>1.6502455564142327</v>
      </c>
    </row>
    <row r="7" spans="1:60" x14ac:dyDescent="0.25">
      <c r="B7">
        <v>0.24449806132463517</v>
      </c>
      <c r="C7" s="16">
        <v>0.98641372219292867</v>
      </c>
      <c r="D7">
        <v>726.03676753872719</v>
      </c>
      <c r="E7">
        <v>1986</v>
      </c>
      <c r="F7">
        <v>1.4513250987715054</v>
      </c>
      <c r="G7" t="s">
        <v>28</v>
      </c>
      <c r="H7">
        <f>TINV(0.0455,H5)</f>
        <v>2.2548660037131212</v>
      </c>
      <c r="I7">
        <v>1988</v>
      </c>
      <c r="J7">
        <v>2.6697499572879311</v>
      </c>
      <c r="K7" t="s">
        <v>28</v>
      </c>
      <c r="L7">
        <f>TINV(0.0455,L5)</f>
        <v>2.2836816132996423</v>
      </c>
      <c r="M7">
        <v>1988</v>
      </c>
      <c r="N7">
        <v>2.6697499572879311</v>
      </c>
      <c r="O7" t="s">
        <v>28</v>
      </c>
      <c r="P7">
        <f>TINV(0.0455,P5)</f>
        <v>2.2836816132996423</v>
      </c>
      <c r="Q7">
        <v>1988</v>
      </c>
      <c r="R7">
        <v>2.6697499572879311</v>
      </c>
      <c r="S7" t="s">
        <v>28</v>
      </c>
      <c r="T7">
        <f>TINV(0.0455,T5)</f>
        <v>2.2836816132996423</v>
      </c>
      <c r="U7">
        <v>1988</v>
      </c>
      <c r="V7">
        <v>2.6697499572879311</v>
      </c>
      <c r="W7" t="s">
        <v>28</v>
      </c>
      <c r="X7">
        <f>TINV(0.0455,X5)</f>
        <v>2.2836816132996423</v>
      </c>
      <c r="Y7">
        <v>1988</v>
      </c>
      <c r="Z7">
        <v>2.6697499572879311</v>
      </c>
      <c r="AA7" t="s">
        <v>28</v>
      </c>
      <c r="AB7">
        <f>TINV(0.0455,AB5)</f>
        <v>2.2836816132996423</v>
      </c>
      <c r="AC7">
        <v>1988</v>
      </c>
      <c r="AD7">
        <v>2.6697499572879311</v>
      </c>
      <c r="AE7" t="s">
        <v>28</v>
      </c>
      <c r="AF7">
        <f>TINV(0.0455,AF5)</f>
        <v>2.2836816132996423</v>
      </c>
      <c r="AG7">
        <v>1986</v>
      </c>
      <c r="AH7">
        <v>1.4513250987715054</v>
      </c>
      <c r="AI7" t="s">
        <v>28</v>
      </c>
      <c r="AJ7">
        <f>TINV(0.0455,AJ5)</f>
        <v>2.2836816132996423</v>
      </c>
      <c r="AK7">
        <v>1986</v>
      </c>
      <c r="AL7">
        <v>1.4513250987715054</v>
      </c>
      <c r="AM7" t="s">
        <v>28</v>
      </c>
      <c r="AN7">
        <f>TINV(0.0455,AN5)</f>
        <v>2.2836816132996423</v>
      </c>
      <c r="AO7">
        <v>1986</v>
      </c>
      <c r="AP7">
        <v>1.4513250987715054</v>
      </c>
      <c r="AQ7" t="s">
        <v>28</v>
      </c>
      <c r="AR7">
        <f>TINV(0.0455,AR5)</f>
        <v>2.2836816132996423</v>
      </c>
      <c r="AS7">
        <v>1986</v>
      </c>
      <c r="AT7">
        <v>1.4513250987715054</v>
      </c>
      <c r="AU7" t="s">
        <v>28</v>
      </c>
      <c r="AV7">
        <f>TINV(0.0455,AV5)</f>
        <v>2.2836816132996423</v>
      </c>
      <c r="AW7">
        <v>1986</v>
      </c>
      <c r="AX7">
        <v>1.4513250987715054</v>
      </c>
      <c r="AY7" t="s">
        <v>28</v>
      </c>
      <c r="AZ7">
        <f>TINV(0.0455,AZ5)</f>
        <v>2.2836816132996423</v>
      </c>
      <c r="BA7">
        <v>1986</v>
      </c>
      <c r="BB7">
        <v>1.4513250987715054</v>
      </c>
      <c r="BC7" t="s">
        <v>28</v>
      </c>
      <c r="BD7">
        <f>TINV(0.0455,BD5)</f>
        <v>2.2836816132996423</v>
      </c>
      <c r="BE7">
        <v>1986</v>
      </c>
      <c r="BF7">
        <v>1.4513250987715054</v>
      </c>
    </row>
    <row r="8" spans="1:60" x14ac:dyDescent="0.25">
      <c r="B8">
        <v>0.24414274089405261</v>
      </c>
      <c r="C8" s="16">
        <v>0.98754579852502844</v>
      </c>
      <c r="D8">
        <v>792.94188431883106</v>
      </c>
      <c r="E8">
        <v>1988</v>
      </c>
      <c r="F8">
        <v>2.6697499572879311</v>
      </c>
      <c r="G8" t="s">
        <v>29</v>
      </c>
      <c r="H8">
        <f>H7*G3</f>
        <v>2.0519186902457194E-2</v>
      </c>
      <c r="I8">
        <v>1993</v>
      </c>
      <c r="J8">
        <v>4.2169650342858231</v>
      </c>
      <c r="K8" t="s">
        <v>29</v>
      </c>
      <c r="L8">
        <f>L7*K3</f>
        <v>1.7557334655053675E-2</v>
      </c>
      <c r="M8">
        <v>1993</v>
      </c>
      <c r="N8">
        <v>4.2169650342858231</v>
      </c>
      <c r="O8" t="s">
        <v>29</v>
      </c>
      <c r="P8">
        <f>P7*O3</f>
        <v>2.1910743643033553E-2</v>
      </c>
      <c r="Q8">
        <v>1993</v>
      </c>
      <c r="R8">
        <v>4.2169650342858231</v>
      </c>
      <c r="S8" t="s">
        <v>29</v>
      </c>
      <c r="T8">
        <f>T7*S3</f>
        <v>2.2673357559137089E-2</v>
      </c>
      <c r="U8">
        <v>1993</v>
      </c>
      <c r="V8">
        <v>4.2169650342858231</v>
      </c>
      <c r="W8" t="s">
        <v>29</v>
      </c>
      <c r="X8">
        <f>X7*W3</f>
        <v>2.2428144654177248E-2</v>
      </c>
      <c r="Y8">
        <v>1993</v>
      </c>
      <c r="Z8">
        <v>4.2169650342858231</v>
      </c>
      <c r="AA8" t="s">
        <v>29</v>
      </c>
      <c r="AB8">
        <f>AB7*AA3</f>
        <v>2.2018987996237929E-2</v>
      </c>
      <c r="AC8">
        <v>1993</v>
      </c>
      <c r="AD8">
        <v>4.2169650342858231</v>
      </c>
      <c r="AE8" t="s">
        <v>29</v>
      </c>
      <c r="AF8">
        <f>AF7*AE3</f>
        <v>2.0721999927268957E-2</v>
      </c>
      <c r="AG8">
        <v>1993</v>
      </c>
      <c r="AH8">
        <v>4.2169650342858231</v>
      </c>
      <c r="AI8" t="s">
        <v>29</v>
      </c>
      <c r="AJ8">
        <f>AJ7*AI3</f>
        <v>1.97997037349553E-2</v>
      </c>
      <c r="AK8">
        <v>1988</v>
      </c>
      <c r="AL8">
        <v>2.6697499572879311</v>
      </c>
      <c r="AM8" t="s">
        <v>29</v>
      </c>
      <c r="AN8">
        <f>AN7*AM3</f>
        <v>2.1436045966639929E-2</v>
      </c>
      <c r="AO8">
        <v>1988</v>
      </c>
      <c r="AP8">
        <v>2.6697499572879311</v>
      </c>
      <c r="AQ8" t="s">
        <v>29</v>
      </c>
      <c r="AR8">
        <f>AR7*AQ3</f>
        <v>2.2033049772441745E-2</v>
      </c>
      <c r="AS8">
        <v>1988</v>
      </c>
      <c r="AT8">
        <v>2.6697499572879311</v>
      </c>
      <c r="AU8" t="s">
        <v>29</v>
      </c>
      <c r="AV8">
        <f>AV7*AU3</f>
        <v>1.9720557101917623E-2</v>
      </c>
      <c r="AW8">
        <v>1988</v>
      </c>
      <c r="AX8">
        <v>2.6697499572879311</v>
      </c>
      <c r="AY8" t="s">
        <v>29</v>
      </c>
      <c r="AZ8">
        <f>AZ7*AY3</f>
        <v>2.2656713689961729E-2</v>
      </c>
      <c r="BA8">
        <v>1988</v>
      </c>
      <c r="BB8">
        <v>2.6697499572879311</v>
      </c>
      <c r="BC8" t="s">
        <v>29</v>
      </c>
      <c r="BD8">
        <f>BD7*BC3</f>
        <v>2.3683127893285194E-2</v>
      </c>
      <c r="BE8">
        <v>1988</v>
      </c>
      <c r="BF8">
        <v>2.6697499572879311</v>
      </c>
    </row>
    <row r="9" spans="1:60" x14ac:dyDescent="0.25">
      <c r="B9">
        <v>0.24410208556477397</v>
      </c>
      <c r="C9" s="16">
        <v>0.98542862806086973</v>
      </c>
      <c r="D9">
        <v>676.27717704094607</v>
      </c>
      <c r="E9">
        <v>1993</v>
      </c>
      <c r="F9">
        <v>4.2169650342858231</v>
      </c>
      <c r="G9" t="s">
        <v>30</v>
      </c>
      <c r="H9">
        <f>G2+H8</f>
        <v>1.2963763032467015</v>
      </c>
      <c r="I9">
        <v>1996</v>
      </c>
      <c r="J9">
        <v>10.521043676924872</v>
      </c>
      <c r="K9" t="s">
        <v>30</v>
      </c>
      <c r="L9">
        <f>K2+L8</f>
        <v>1.2807804624822072</v>
      </c>
      <c r="M9">
        <v>1996</v>
      </c>
      <c r="N9">
        <v>10.521043676924872</v>
      </c>
      <c r="O9" t="s">
        <v>30</v>
      </c>
      <c r="P9">
        <f>O2+P8</f>
        <v>1.3037267729354209</v>
      </c>
      <c r="Q9">
        <v>1996</v>
      </c>
      <c r="R9">
        <v>10.521043676924872</v>
      </c>
      <c r="S9" t="s">
        <v>30</v>
      </c>
      <c r="T9">
        <f>S2+T8</f>
        <v>1.2976222258901018</v>
      </c>
      <c r="U9">
        <v>1996</v>
      </c>
      <c r="V9">
        <v>10.521043676924872</v>
      </c>
      <c r="W9" t="s">
        <v>30</v>
      </c>
      <c r="X9">
        <f>W2+X8</f>
        <v>1.2985098582858503</v>
      </c>
      <c r="Y9">
        <v>1996</v>
      </c>
      <c r="Z9">
        <v>10.521043676924872</v>
      </c>
      <c r="AA9" t="s">
        <v>30</v>
      </c>
      <c r="AB9">
        <f>AA2+AB8</f>
        <v>1.2987942590809434</v>
      </c>
      <c r="AC9">
        <v>1996</v>
      </c>
      <c r="AD9">
        <v>10.521043676924872</v>
      </c>
      <c r="AE9" t="s">
        <v>30</v>
      </c>
      <c r="AF9">
        <f>AE2+AF8</f>
        <v>1.2977021864991747</v>
      </c>
      <c r="AG9">
        <v>1996</v>
      </c>
      <c r="AH9">
        <v>10.521043676924872</v>
      </c>
      <c r="AI9" t="s">
        <v>30</v>
      </c>
      <c r="AJ9">
        <f>AI2+AJ8</f>
        <v>1.2963262337586159</v>
      </c>
      <c r="AK9">
        <v>1996</v>
      </c>
      <c r="AL9">
        <v>10.521043676924872</v>
      </c>
      <c r="AM9" t="s">
        <v>30</v>
      </c>
      <c r="AN9">
        <f>AM2+AN8</f>
        <v>1.2979106794388322</v>
      </c>
      <c r="AO9">
        <v>1993</v>
      </c>
      <c r="AP9">
        <v>4.2169650342858231</v>
      </c>
      <c r="AQ9" t="s">
        <v>30</v>
      </c>
      <c r="AR9">
        <f>AQ2+AR8</f>
        <v>1.2981847307557088</v>
      </c>
      <c r="AS9">
        <v>1993</v>
      </c>
      <c r="AT9">
        <v>4.2169650342858231</v>
      </c>
      <c r="AU9" t="s">
        <v>30</v>
      </c>
      <c r="AV9">
        <f>AU2+AV8</f>
        <v>1.3004302074716159</v>
      </c>
      <c r="AW9">
        <v>1993</v>
      </c>
      <c r="AX9">
        <v>4.2169650342858231</v>
      </c>
      <c r="AY9" t="s">
        <v>30</v>
      </c>
      <c r="AZ9">
        <f>AY2+AZ8</f>
        <v>1.2969190726087541</v>
      </c>
      <c r="BA9">
        <v>1993</v>
      </c>
      <c r="BB9">
        <v>4.2169650342858231</v>
      </c>
      <c r="BC9" t="s">
        <v>30</v>
      </c>
      <c r="BD9">
        <f>BC2+BD8</f>
        <v>1.2981448116673426</v>
      </c>
      <c r="BE9">
        <v>1993</v>
      </c>
      <c r="BF9">
        <v>4.2169650342858231</v>
      </c>
    </row>
    <row r="10" spans="1:60" x14ac:dyDescent="0.25">
      <c r="B10">
        <v>0.24384905010179259</v>
      </c>
      <c r="C10" s="16">
        <v>0.98458689855891357</v>
      </c>
      <c r="D10">
        <v>638.79868845495332</v>
      </c>
      <c r="E10">
        <v>1996</v>
      </c>
      <c r="F10">
        <v>10.521043676924872</v>
      </c>
      <c r="G10" t="s">
        <v>31</v>
      </c>
      <c r="H10">
        <f>G2-H8</f>
        <v>1.255337929441787</v>
      </c>
      <c r="I10">
        <v>2000</v>
      </c>
      <c r="J10">
        <v>16.618362775387507</v>
      </c>
      <c r="K10" t="s">
        <v>31</v>
      </c>
      <c r="L10">
        <f>K2-L8</f>
        <v>1.2456657931720998</v>
      </c>
      <c r="M10">
        <v>2000</v>
      </c>
      <c r="N10">
        <v>16.618362775387507</v>
      </c>
      <c r="O10" t="s">
        <v>31</v>
      </c>
      <c r="P10">
        <f>O2-P8</f>
        <v>1.259905285649354</v>
      </c>
      <c r="Q10">
        <v>2000</v>
      </c>
      <c r="R10">
        <v>16.618362775387507</v>
      </c>
      <c r="S10" t="s">
        <v>31</v>
      </c>
      <c r="T10">
        <f>S2-T8</f>
        <v>1.2522755107718275</v>
      </c>
      <c r="U10">
        <v>2000</v>
      </c>
      <c r="V10">
        <v>16.618362775387507</v>
      </c>
      <c r="W10" t="s">
        <v>31</v>
      </c>
      <c r="X10">
        <f>W2-X8</f>
        <v>1.2536535689774959</v>
      </c>
      <c r="Y10">
        <v>2000</v>
      </c>
      <c r="Z10">
        <v>16.618362775387507</v>
      </c>
      <c r="AA10" t="s">
        <v>31</v>
      </c>
      <c r="AB10">
        <f>AA2-AB8</f>
        <v>1.2547562830884673</v>
      </c>
      <c r="AC10">
        <v>2000</v>
      </c>
      <c r="AD10">
        <v>16.618362775387507</v>
      </c>
      <c r="AE10" t="s">
        <v>31</v>
      </c>
      <c r="AF10">
        <f>AE2-AF8</f>
        <v>1.2562581866446367</v>
      </c>
      <c r="AG10">
        <v>2000</v>
      </c>
      <c r="AH10">
        <v>16.618362775387507</v>
      </c>
      <c r="AI10" t="s">
        <v>31</v>
      </c>
      <c r="AJ10">
        <f>AI2-AJ8</f>
        <v>1.2567268262887052</v>
      </c>
      <c r="AK10">
        <v>2000</v>
      </c>
      <c r="AL10">
        <v>16.618362775387507</v>
      </c>
      <c r="AM10" t="s">
        <v>31</v>
      </c>
      <c r="AN10">
        <f>AM2-AN8</f>
        <v>1.2550385875055525</v>
      </c>
      <c r="AO10">
        <v>2000</v>
      </c>
      <c r="AP10">
        <v>16.618362775387507</v>
      </c>
      <c r="AQ10" t="s">
        <v>31</v>
      </c>
      <c r="AR10">
        <f>AQ2-AR8</f>
        <v>1.2541186312108255</v>
      </c>
      <c r="AS10">
        <v>1996</v>
      </c>
      <c r="AT10">
        <v>10.521043676924872</v>
      </c>
      <c r="AU10" t="s">
        <v>31</v>
      </c>
      <c r="AV10">
        <f>AU2-AV8</f>
        <v>1.2609890932677805</v>
      </c>
      <c r="AW10">
        <v>1996</v>
      </c>
      <c r="AX10">
        <v>10.521043676924872</v>
      </c>
      <c r="AY10" t="s">
        <v>31</v>
      </c>
      <c r="AZ10">
        <f>AY2-AZ8</f>
        <v>1.2516056452288304</v>
      </c>
      <c r="BA10">
        <v>1996</v>
      </c>
      <c r="BB10">
        <v>10.521043676924872</v>
      </c>
      <c r="BC10" t="s">
        <v>31</v>
      </c>
      <c r="BD10">
        <f>BC2-BD8</f>
        <v>1.2507785558807722</v>
      </c>
      <c r="BE10">
        <v>1996</v>
      </c>
      <c r="BF10">
        <v>10.521043676924872</v>
      </c>
    </row>
    <row r="11" spans="1:60" x14ac:dyDescent="0.25">
      <c r="B11">
        <v>0.24741433865199686</v>
      </c>
      <c r="C11" s="16">
        <v>0.98796464454377431</v>
      </c>
      <c r="D11">
        <v>820.88530591152323</v>
      </c>
      <c r="E11">
        <v>2000</v>
      </c>
      <c r="F11">
        <v>16.618362775387507</v>
      </c>
      <c r="G11" t="s">
        <v>32</v>
      </c>
      <c r="H11" s="17">
        <f>LN(G2)</f>
        <v>0.2436182008659753</v>
      </c>
      <c r="I11">
        <v>2002</v>
      </c>
      <c r="J11">
        <v>56.234132519034915</v>
      </c>
      <c r="K11" t="s">
        <v>32</v>
      </c>
      <c r="L11" s="17">
        <f>LN(K2)</f>
        <v>0.23366649271122161</v>
      </c>
      <c r="M11">
        <v>2002</v>
      </c>
      <c r="N11">
        <v>56.234132519034915</v>
      </c>
      <c r="O11" t="s">
        <v>32</v>
      </c>
      <c r="P11" s="17">
        <f>LN(O2)</f>
        <v>0.24827784530889968</v>
      </c>
      <c r="Q11">
        <v>2002</v>
      </c>
      <c r="R11">
        <v>56.234132519034915</v>
      </c>
      <c r="S11" t="s">
        <v>32</v>
      </c>
      <c r="T11" s="17">
        <f>LN(S2)</f>
        <v>0.2429060745364002</v>
      </c>
      <c r="U11">
        <v>2002</v>
      </c>
      <c r="V11">
        <v>56.234132519034915</v>
      </c>
      <c r="W11" t="s">
        <v>32</v>
      </c>
      <c r="X11" s="17">
        <f>LN(W2)</f>
        <v>0.24379422176849108</v>
      </c>
      <c r="Y11">
        <v>2002</v>
      </c>
      <c r="Z11">
        <v>56.234132519034915</v>
      </c>
      <c r="AA11" t="s">
        <v>32</v>
      </c>
      <c r="AB11" s="17">
        <f>LN(AA2)</f>
        <v>0.24433757964106145</v>
      </c>
      <c r="AC11">
        <v>2002</v>
      </c>
      <c r="AD11">
        <v>56.234132519034915</v>
      </c>
      <c r="AE11" t="s">
        <v>32</v>
      </c>
      <c r="AF11" s="17">
        <f>LN(AE2)</f>
        <v>0.24449806132463517</v>
      </c>
      <c r="AG11">
        <v>2002</v>
      </c>
      <c r="AH11">
        <v>56.234132519034915</v>
      </c>
      <c r="AI11" t="s">
        <v>32</v>
      </c>
      <c r="AJ11" s="17">
        <f>LN(AI2)</f>
        <v>0.24414274089405261</v>
      </c>
      <c r="AK11">
        <v>2002</v>
      </c>
      <c r="AL11">
        <v>56.234132519034915</v>
      </c>
      <c r="AM11" t="s">
        <v>32</v>
      </c>
      <c r="AN11" s="17">
        <f>LN(AM2)</f>
        <v>0.24410208556477397</v>
      </c>
      <c r="AO11">
        <v>2002</v>
      </c>
      <c r="AP11">
        <v>56.234132519034915</v>
      </c>
      <c r="AQ11" t="s">
        <v>32</v>
      </c>
      <c r="AR11" s="17">
        <f>LN(AQ2)</f>
        <v>0.24384905010179259</v>
      </c>
      <c r="AS11">
        <v>2002</v>
      </c>
      <c r="AT11">
        <v>56.234132519034915</v>
      </c>
      <c r="AU11" t="s">
        <v>32</v>
      </c>
      <c r="AV11" s="17">
        <f>LN(AU2)</f>
        <v>0.24741433865199686</v>
      </c>
      <c r="AW11">
        <v>2000</v>
      </c>
      <c r="AX11">
        <v>16.618362775387507</v>
      </c>
      <c r="AY11" t="s">
        <v>32</v>
      </c>
      <c r="AZ11" s="17">
        <f>LN(AY2)</f>
        <v>0.24236746916589963</v>
      </c>
      <c r="BA11">
        <v>2000</v>
      </c>
      <c r="BB11">
        <v>16.618362775387507</v>
      </c>
      <c r="BC11" t="s">
        <v>32</v>
      </c>
      <c r="BD11" s="17">
        <f>LN(BC2)</f>
        <v>0.24252388065049563</v>
      </c>
      <c r="BE11">
        <v>2000</v>
      </c>
      <c r="BF11">
        <v>16.618362775387507</v>
      </c>
    </row>
    <row r="12" spans="1:60" x14ac:dyDescent="0.25">
      <c r="B12">
        <v>0.24236746916589963</v>
      </c>
      <c r="C12" s="16">
        <v>0.98351999793919032</v>
      </c>
      <c r="D12">
        <v>596.79604062553528</v>
      </c>
      <c r="E12">
        <v>2002</v>
      </c>
      <c r="F12">
        <v>56.234132519034915</v>
      </c>
      <c r="G12" t="s">
        <v>33</v>
      </c>
      <c r="H12" s="17">
        <f>LN(H9)</f>
        <v>0.259572913227961</v>
      </c>
      <c r="I12">
        <v>2006</v>
      </c>
      <c r="J12">
        <v>140.3003723190574</v>
      </c>
      <c r="K12" t="s">
        <v>33</v>
      </c>
      <c r="L12" s="17">
        <f>LN(L9)</f>
        <v>0.24746962843209147</v>
      </c>
      <c r="M12">
        <v>2006</v>
      </c>
      <c r="N12">
        <v>140.3003723190574</v>
      </c>
      <c r="O12" t="s">
        <v>33</v>
      </c>
      <c r="P12" s="17">
        <f>LN(P9)</f>
        <v>0.26522691159249356</v>
      </c>
      <c r="Q12">
        <v>2006</v>
      </c>
      <c r="R12">
        <v>140.3003723190574</v>
      </c>
      <c r="S12" t="s">
        <v>33</v>
      </c>
      <c r="T12" s="17">
        <f>LN(T9)</f>
        <v>0.26053353269263374</v>
      </c>
      <c r="U12">
        <v>2006</v>
      </c>
      <c r="V12">
        <v>140.3003723190574</v>
      </c>
      <c r="W12" t="s">
        <v>33</v>
      </c>
      <c r="X12" s="17">
        <f>LN(X9)</f>
        <v>0.26121734414872011</v>
      </c>
      <c r="Y12">
        <v>2006</v>
      </c>
      <c r="Z12">
        <v>140.3003723190574</v>
      </c>
      <c r="AA12" t="s">
        <v>33</v>
      </c>
      <c r="AB12" s="17">
        <f>LN(AB9)</f>
        <v>0.26143634106504432</v>
      </c>
      <c r="AC12">
        <v>2006</v>
      </c>
      <c r="AD12">
        <v>140.3003723190574</v>
      </c>
      <c r="AE12" t="s">
        <v>33</v>
      </c>
      <c r="AF12" s="17">
        <f>LN(AF9)</f>
        <v>0.26059515166305336</v>
      </c>
      <c r="AG12">
        <v>2006</v>
      </c>
      <c r="AH12">
        <v>140.3003723190574</v>
      </c>
      <c r="AI12" t="s">
        <v>33</v>
      </c>
      <c r="AJ12" s="17">
        <f>LN(AJ9)</f>
        <v>0.25953428983219751</v>
      </c>
      <c r="AK12">
        <v>2006</v>
      </c>
      <c r="AL12">
        <v>140.3003723190574</v>
      </c>
      <c r="AM12" t="s">
        <v>33</v>
      </c>
      <c r="AN12" s="17">
        <f>LN(AN9)</f>
        <v>0.26075580192245218</v>
      </c>
      <c r="AO12">
        <v>2006</v>
      </c>
      <c r="AP12">
        <v>140.3003723190574</v>
      </c>
      <c r="AQ12" t="s">
        <v>33</v>
      </c>
      <c r="AR12" s="17">
        <f>LN(AR9)</f>
        <v>0.2609669276898785</v>
      </c>
      <c r="AS12">
        <v>2006</v>
      </c>
      <c r="AT12">
        <v>140.3003723190574</v>
      </c>
      <c r="AU12" t="s">
        <v>33</v>
      </c>
      <c r="AV12" s="17">
        <f>LN(AV9)</f>
        <v>0.26269513854694498</v>
      </c>
      <c r="AW12">
        <v>2006</v>
      </c>
      <c r="AX12">
        <v>140.3003723190574</v>
      </c>
      <c r="AY12" t="s">
        <v>33</v>
      </c>
      <c r="AZ12" s="17">
        <f>LN(AZ9)</f>
        <v>0.25999150755780964</v>
      </c>
      <c r="BA12">
        <v>2002</v>
      </c>
      <c r="BB12">
        <v>56.234132519034915</v>
      </c>
      <c r="BC12" t="s">
        <v>33</v>
      </c>
      <c r="BD12" s="17">
        <f>LN(BD9)</f>
        <v>0.26093617728803847</v>
      </c>
      <c r="BE12">
        <v>2002</v>
      </c>
      <c r="BF12">
        <v>56.234132519034915</v>
      </c>
    </row>
    <row r="13" spans="1:60" x14ac:dyDescent="0.25">
      <c r="B13">
        <v>0.24252388065049563</v>
      </c>
      <c r="C13" s="16">
        <v>0.98204321463392341</v>
      </c>
      <c r="D13">
        <v>546.89255042785453</v>
      </c>
      <c r="E13">
        <v>2006</v>
      </c>
      <c r="F13">
        <v>140.3003723190574</v>
      </c>
      <c r="G13" t="s">
        <v>34</v>
      </c>
      <c r="H13" s="17">
        <f>LN(H10)</f>
        <v>0.22740480282551262</v>
      </c>
      <c r="I13">
        <v>2009</v>
      </c>
      <c r="J13">
        <v>258.0861540418075</v>
      </c>
      <c r="K13" t="s">
        <v>34</v>
      </c>
      <c r="L13" s="17">
        <f>LN(L10)</f>
        <v>0.21967016060841901</v>
      </c>
      <c r="M13">
        <v>2009</v>
      </c>
      <c r="N13">
        <v>258.0861540418075</v>
      </c>
      <c r="O13" t="s">
        <v>34</v>
      </c>
      <c r="P13" s="17">
        <f>LN(P10)</f>
        <v>0.23103654801841128</v>
      </c>
      <c r="Q13">
        <v>2009</v>
      </c>
      <c r="R13">
        <v>258.0861540418075</v>
      </c>
      <c r="S13" t="s">
        <v>34</v>
      </c>
      <c r="T13" s="17">
        <f>LN(T10)</f>
        <v>0.22496230499603953</v>
      </c>
      <c r="U13">
        <v>2009</v>
      </c>
      <c r="V13">
        <v>258.0861540418075</v>
      </c>
      <c r="W13" t="s">
        <v>34</v>
      </c>
      <c r="X13" s="17">
        <f>LN(X10)</f>
        <v>0.22606214326019308</v>
      </c>
      <c r="Y13">
        <v>2009</v>
      </c>
      <c r="Z13">
        <v>258.0861540418075</v>
      </c>
      <c r="AA13" t="s">
        <v>34</v>
      </c>
      <c r="AB13" s="17">
        <f>LN(AB10)</f>
        <v>0.22694135698286116</v>
      </c>
      <c r="AC13">
        <v>2009</v>
      </c>
      <c r="AD13">
        <v>258.0861540418075</v>
      </c>
      <c r="AE13" t="s">
        <v>34</v>
      </c>
      <c r="AF13" s="17">
        <f>LN(AF10)</f>
        <v>0.22813760953606416</v>
      </c>
      <c r="AG13">
        <v>2009</v>
      </c>
      <c r="AH13">
        <v>258.0861540418075</v>
      </c>
      <c r="AI13" t="s">
        <v>34</v>
      </c>
      <c r="AJ13" s="17">
        <f>LN(AJ10)</f>
        <v>0.22851058402424401</v>
      </c>
      <c r="AK13">
        <v>2009</v>
      </c>
      <c r="AL13">
        <v>258.0861540418075</v>
      </c>
      <c r="AM13" t="s">
        <v>34</v>
      </c>
      <c r="AN13" s="17">
        <f>LN(AN10)</f>
        <v>0.22716631912744389</v>
      </c>
      <c r="AO13">
        <v>2009</v>
      </c>
      <c r="AP13">
        <v>258.0861540418075</v>
      </c>
      <c r="AQ13" t="s">
        <v>34</v>
      </c>
      <c r="AR13" s="17">
        <f>LN(AR10)</f>
        <v>0.2264330399777067</v>
      </c>
      <c r="AS13">
        <v>2009</v>
      </c>
      <c r="AT13">
        <v>258.0861540418075</v>
      </c>
      <c r="AU13" t="s">
        <v>34</v>
      </c>
      <c r="AV13" s="17">
        <f>LN(AV10)</f>
        <v>0.23189640767319694</v>
      </c>
      <c r="AW13">
        <v>2009</v>
      </c>
      <c r="AX13">
        <v>258.0861540418075</v>
      </c>
      <c r="AY13" t="s">
        <v>34</v>
      </c>
      <c r="AZ13" s="17">
        <f>LN(AZ10)</f>
        <v>0.22442724321215804</v>
      </c>
      <c r="BA13">
        <v>2009</v>
      </c>
      <c r="BB13">
        <v>258.0861540418075</v>
      </c>
      <c r="BC13" t="s">
        <v>34</v>
      </c>
      <c r="BD13" s="17">
        <f>LN(BD10)</f>
        <v>0.22376620213156811</v>
      </c>
      <c r="BE13">
        <v>2006</v>
      </c>
      <c r="BF13">
        <v>140.3003723190574</v>
      </c>
    </row>
    <row r="14" spans="1:60" x14ac:dyDescent="0.25">
      <c r="B14">
        <v>0.24401762867769888</v>
      </c>
      <c r="C14" s="16">
        <v>0.98070872640932494</v>
      </c>
      <c r="D14">
        <v>508.3690933103444</v>
      </c>
      <c r="E14">
        <v>2009</v>
      </c>
      <c r="F14">
        <v>258.0861540418075</v>
      </c>
      <c r="G14" t="s">
        <v>35</v>
      </c>
      <c r="H14" s="17">
        <f>H12-H11</f>
        <v>1.5954712361985701E-2</v>
      </c>
      <c r="K14" t="s">
        <v>35</v>
      </c>
      <c r="L14" s="17">
        <f>L12-L11</f>
        <v>1.3803135720869858E-2</v>
      </c>
      <c r="O14" t="s">
        <v>35</v>
      </c>
      <c r="P14" s="17">
        <f>P12-P11</f>
        <v>1.6949066283593883E-2</v>
      </c>
      <c r="S14" t="s">
        <v>35</v>
      </c>
      <c r="T14" s="17">
        <f>T12-T11</f>
        <v>1.7627458156233539E-2</v>
      </c>
      <c r="W14" t="s">
        <v>35</v>
      </c>
      <c r="X14" s="17">
        <f>X12-X11</f>
        <v>1.7423122380229028E-2</v>
      </c>
      <c r="AA14" t="s">
        <v>35</v>
      </c>
      <c r="AB14" s="17">
        <f>AB12-AB11</f>
        <v>1.7098761423982867E-2</v>
      </c>
      <c r="AE14" t="s">
        <v>35</v>
      </c>
      <c r="AF14" s="17">
        <f>AF12-AF11</f>
        <v>1.6097090338418191E-2</v>
      </c>
      <c r="AI14" t="s">
        <v>35</v>
      </c>
      <c r="AJ14" s="17">
        <f>AJ12-AJ11</f>
        <v>1.53915489381449E-2</v>
      </c>
      <c r="AM14" t="s">
        <v>35</v>
      </c>
      <c r="AN14" s="17">
        <f>AN12-AN11</f>
        <v>1.6653716357678205E-2</v>
      </c>
      <c r="AQ14" t="s">
        <v>35</v>
      </c>
      <c r="AR14" s="17">
        <f>AR12-AR11</f>
        <v>1.7117877588085917E-2</v>
      </c>
      <c r="AU14" t="s">
        <v>35</v>
      </c>
      <c r="AV14" s="17">
        <f>AV12-AV11</f>
        <v>1.5280799894948127E-2</v>
      </c>
      <c r="AY14" t="s">
        <v>35</v>
      </c>
      <c r="AZ14" s="17">
        <f>AZ12-AZ11</f>
        <v>1.7624038391910013E-2</v>
      </c>
      <c r="BC14" t="s">
        <v>35</v>
      </c>
      <c r="BD14" s="17">
        <f>BD12-BD11</f>
        <v>1.8412296637542847E-2</v>
      </c>
    </row>
    <row r="15" spans="1:60" x14ac:dyDescent="0.25">
      <c r="A15" t="s">
        <v>47</v>
      </c>
      <c r="B15" s="10">
        <f>AVERAGE(B2:B14)</f>
        <v>0.24353057453826299</v>
      </c>
      <c r="C15" s="10">
        <f>AVERAGE(C2:C14)</f>
        <v>0.98500414507025147</v>
      </c>
      <c r="D15" s="10">
        <f>AVERAGE(D2:D14)</f>
        <v>673.6402708140281</v>
      </c>
      <c r="E15" s="10">
        <f>AVERAGE(E2:E14)</f>
        <v>1989.6923076923076</v>
      </c>
      <c r="F15" s="10">
        <f>AVERAGE(F2:F14)</f>
        <v>37.767858737005369</v>
      </c>
      <c r="G15" t="s">
        <v>36</v>
      </c>
      <c r="H15" s="17">
        <f>H11-H13</f>
        <v>1.6213398040462679E-2</v>
      </c>
      <c r="K15" t="s">
        <v>36</v>
      </c>
      <c r="L15" s="17">
        <f>L11-L13</f>
        <v>1.39963321028026E-2</v>
      </c>
      <c r="O15" t="s">
        <v>36</v>
      </c>
      <c r="P15" s="17">
        <f>P11-P13</f>
        <v>1.72412972904884E-2</v>
      </c>
      <c r="S15" t="s">
        <v>36</v>
      </c>
      <c r="T15" s="17">
        <f>T11-T13</f>
        <v>1.7943769540360671E-2</v>
      </c>
      <c r="W15" t="s">
        <v>36</v>
      </c>
      <c r="X15" s="17">
        <f>X11-X13</f>
        <v>1.7732078508297999E-2</v>
      </c>
      <c r="AA15" t="s">
        <v>36</v>
      </c>
      <c r="AB15" s="17">
        <f>AB11-AB13</f>
        <v>1.7396222658200289E-2</v>
      </c>
      <c r="AE15" t="s">
        <v>36</v>
      </c>
      <c r="AF15" s="17">
        <f>AF11-AF13</f>
        <v>1.6360451788571012E-2</v>
      </c>
      <c r="AI15" t="s">
        <v>36</v>
      </c>
      <c r="AJ15" s="17">
        <f>AJ11-AJ13</f>
        <v>1.5632156869808594E-2</v>
      </c>
      <c r="AM15" t="s">
        <v>36</v>
      </c>
      <c r="AN15" s="17">
        <f>AN11-AN13</f>
        <v>1.693576643733008E-2</v>
      </c>
      <c r="AQ15" t="s">
        <v>36</v>
      </c>
      <c r="AR15" s="17">
        <f>AR11-AR13</f>
        <v>1.741601012408589E-2</v>
      </c>
      <c r="AU15" t="s">
        <v>36</v>
      </c>
      <c r="AV15" s="17">
        <f>AV11-AV13</f>
        <v>1.5517930978799915E-2</v>
      </c>
      <c r="AY15" t="s">
        <v>36</v>
      </c>
      <c r="AZ15" s="17">
        <f>AZ11-AZ13</f>
        <v>1.794022595374159E-2</v>
      </c>
      <c r="BC15" t="s">
        <v>36</v>
      </c>
      <c r="BD15" s="17">
        <f>BD11-BD13</f>
        <v>1.8757678518927512E-2</v>
      </c>
    </row>
    <row r="16" spans="1:60" x14ac:dyDescent="0.25">
      <c r="A16" t="s">
        <v>48</v>
      </c>
      <c r="B16" s="10">
        <f>STDEV(B2:B14)</f>
        <v>3.4202019847066746E-3</v>
      </c>
      <c r="C16" s="10">
        <f>STDEV(C2:C14)</f>
        <v>2.3902563283406579E-3</v>
      </c>
      <c r="D16" s="10">
        <f>STDEV(D2:D14)</f>
        <v>116.06411806168035</v>
      </c>
      <c r="E16" s="10">
        <f>STDEV(E2:E14)</f>
        <v>12.290813747026782</v>
      </c>
      <c r="F16" s="10">
        <f>STDEV(F2:F14)</f>
        <v>77.096114327839288</v>
      </c>
      <c r="G16" t="s">
        <v>37</v>
      </c>
      <c r="H16" s="18">
        <f>AVERAGE(H14:H15)</f>
        <v>1.608405520122419E-2</v>
      </c>
      <c r="K16" t="s">
        <v>37</v>
      </c>
      <c r="L16" s="18">
        <f>AVERAGE(L14:L15)</f>
        <v>1.3899733911836229E-2</v>
      </c>
      <c r="O16" t="s">
        <v>37</v>
      </c>
      <c r="P16" s="18">
        <f>AVERAGE(P14:P15)</f>
        <v>1.7095181787041142E-2</v>
      </c>
      <c r="S16" t="s">
        <v>37</v>
      </c>
      <c r="T16" s="18">
        <f>AVERAGE(T14:T15)</f>
        <v>1.7785613848297105E-2</v>
      </c>
      <c r="W16" t="s">
        <v>37</v>
      </c>
      <c r="X16" s="18">
        <f>AVERAGE(X14:X15)</f>
        <v>1.7577600444263514E-2</v>
      </c>
      <c r="AA16" t="s">
        <v>37</v>
      </c>
      <c r="AB16" s="18">
        <f>AVERAGE(AB14:AB15)</f>
        <v>1.7247492041091578E-2</v>
      </c>
      <c r="AE16" t="s">
        <v>37</v>
      </c>
      <c r="AF16" s="18">
        <f>AVERAGE(AF14:AF15)</f>
        <v>1.6228771063494601E-2</v>
      </c>
      <c r="AI16" t="s">
        <v>37</v>
      </c>
      <c r="AJ16" s="18">
        <f>AVERAGE(AJ14:AJ15)</f>
        <v>1.5511852903976747E-2</v>
      </c>
      <c r="AM16" t="s">
        <v>37</v>
      </c>
      <c r="AN16" s="18">
        <f>AVERAGE(AN14:AN15)</f>
        <v>1.6794741397504143E-2</v>
      </c>
      <c r="AQ16" t="s">
        <v>37</v>
      </c>
      <c r="AR16" s="18">
        <f>AVERAGE(AR14:AR15)</f>
        <v>1.7266943856085903E-2</v>
      </c>
      <c r="AU16" t="s">
        <v>37</v>
      </c>
      <c r="AV16" s="18">
        <f>AVERAGE(AV14:AV15)</f>
        <v>1.5399365436874021E-2</v>
      </c>
      <c r="AY16" t="s">
        <v>37</v>
      </c>
      <c r="AZ16" s="18">
        <f>AVERAGE(AZ14:AZ15)</f>
        <v>1.7782132172825801E-2</v>
      </c>
      <c r="BC16" t="s">
        <v>37</v>
      </c>
      <c r="BD16" s="18">
        <f>AVERAGE(BD14:BD15)</f>
        <v>1.8584987578235179E-2</v>
      </c>
    </row>
    <row r="17" spans="1:56" x14ac:dyDescent="0.25">
      <c r="A17" t="s">
        <v>49</v>
      </c>
      <c r="B17" s="10">
        <f>MIN(B2:B14)</f>
        <v>0.23366649271122161</v>
      </c>
      <c r="C17" s="10">
        <f>MIN(C2:C14)</f>
        <v>0.98070872640932494</v>
      </c>
      <c r="D17" s="10">
        <f>MIN(D2:D14)</f>
        <v>508.3690933103444</v>
      </c>
      <c r="E17" s="10">
        <f>MIN(E2:E14)</f>
        <v>1972</v>
      </c>
      <c r="F17" s="10">
        <f>MIN(F2:F14)</f>
        <v>1.5013107289081741E-2</v>
      </c>
      <c r="G17" t="s">
        <v>38</v>
      </c>
      <c r="H17">
        <f>TINV(0.3173,H5)</f>
        <v>1.0475913649820714</v>
      </c>
      <c r="K17" t="s">
        <v>38</v>
      </c>
      <c r="L17">
        <f>TINV(0.3173,L5)</f>
        <v>1.052586480618851</v>
      </c>
      <c r="O17" t="s">
        <v>38</v>
      </c>
      <c r="P17">
        <f>TINV(0.3173,P5)</f>
        <v>1.052586480618851</v>
      </c>
      <c r="S17" t="s">
        <v>38</v>
      </c>
      <c r="T17">
        <f>TINV(0.3173,T5)</f>
        <v>1.052586480618851</v>
      </c>
      <c r="W17" t="s">
        <v>38</v>
      </c>
      <c r="X17">
        <f>TINV(0.3173,X5)</f>
        <v>1.052586480618851</v>
      </c>
      <c r="AA17" t="s">
        <v>38</v>
      </c>
      <c r="AB17">
        <f>TINV(0.3173,AB5)</f>
        <v>1.052586480618851</v>
      </c>
      <c r="AE17" t="s">
        <v>38</v>
      </c>
      <c r="AF17">
        <f>TINV(0.3173,AF5)</f>
        <v>1.052586480618851</v>
      </c>
      <c r="AI17" t="s">
        <v>38</v>
      </c>
      <c r="AJ17">
        <f>TINV(0.3173,AJ5)</f>
        <v>1.052586480618851</v>
      </c>
      <c r="AM17" t="s">
        <v>38</v>
      </c>
      <c r="AN17">
        <f>TINV(0.3173,AN5)</f>
        <v>1.052586480618851</v>
      </c>
      <c r="AQ17" t="s">
        <v>38</v>
      </c>
      <c r="AR17">
        <f>TINV(0.3173,AR5)</f>
        <v>1.052586480618851</v>
      </c>
      <c r="AU17" t="s">
        <v>38</v>
      </c>
      <c r="AV17">
        <f>TINV(0.3173,AV5)</f>
        <v>1.052586480618851</v>
      </c>
      <c r="AY17" t="s">
        <v>38</v>
      </c>
      <c r="AZ17">
        <f>TINV(0.3173,AZ5)</f>
        <v>1.052586480618851</v>
      </c>
      <c r="BC17" t="s">
        <v>38</v>
      </c>
      <c r="BD17">
        <f>TINV(0.3173,BD5)</f>
        <v>1.052586480618851</v>
      </c>
    </row>
    <row r="18" spans="1:56" x14ac:dyDescent="0.25">
      <c r="A18" t="s">
        <v>50</v>
      </c>
      <c r="B18" s="10">
        <f>MAX(B2:B14)</f>
        <v>0.24827784530889968</v>
      </c>
      <c r="C18" s="10">
        <f>MAX(C2:C14)</f>
        <v>0.98929030904465687</v>
      </c>
      <c r="D18" s="10">
        <f>MAX(D2:D14)</f>
        <v>923.73375961058343</v>
      </c>
      <c r="E18" s="10">
        <f>MAX(E2:E14)</f>
        <v>2009</v>
      </c>
      <c r="F18" s="10">
        <f>MAX(F2:F14)</f>
        <v>258.0861540418075</v>
      </c>
      <c r="G18" t="s">
        <v>39</v>
      </c>
      <c r="H18">
        <f>H17*G3</f>
        <v>9.5330378745655166E-3</v>
      </c>
      <c r="K18" t="s">
        <v>39</v>
      </c>
      <c r="L18">
        <f>L17*K3</f>
        <v>8.0924648103235797E-3</v>
      </c>
      <c r="O18" t="s">
        <v>39</v>
      </c>
      <c r="P18">
        <f>P17*O3</f>
        <v>1.0099022737954872E-2</v>
      </c>
      <c r="S18" t="s">
        <v>39</v>
      </c>
      <c r="T18">
        <f>T17*S3</f>
        <v>1.0450524056416926E-2</v>
      </c>
      <c r="W18" t="s">
        <v>39</v>
      </c>
      <c r="X18">
        <f>X17*W3</f>
        <v>1.0337501388488594E-2</v>
      </c>
      <c r="AA18" t="s">
        <v>39</v>
      </c>
      <c r="AB18">
        <f>AB17*AA3</f>
        <v>1.0148914343738583E-2</v>
      </c>
      <c r="AE18" t="s">
        <v>39</v>
      </c>
      <c r="AF18">
        <f>AF17*AE3</f>
        <v>9.5511111740803779E-3</v>
      </c>
      <c r="AI18" t="s">
        <v>39</v>
      </c>
      <c r="AJ18">
        <f>AJ17*AI3</f>
        <v>9.1260096636500698E-3</v>
      </c>
      <c r="AM18" t="s">
        <v>39</v>
      </c>
      <c r="AN18">
        <f>AN17*AM3</f>
        <v>9.8802267579709696E-3</v>
      </c>
      <c r="AQ18" t="s">
        <v>39</v>
      </c>
      <c r="AR18">
        <f>AR17*AQ3</f>
        <v>1.0155395648067271E-2</v>
      </c>
      <c r="AU18" t="s">
        <v>39</v>
      </c>
      <c r="AV18">
        <f>AV17*AU3</f>
        <v>9.0895296764938981E-3</v>
      </c>
      <c r="AY18" t="s">
        <v>39</v>
      </c>
      <c r="AZ18">
        <f>AZ17*AY3</f>
        <v>1.0442852622896095E-2</v>
      </c>
      <c r="BC18" t="s">
        <v>39</v>
      </c>
      <c r="BD18">
        <f>BD17*BC3</f>
        <v>1.0915943840008633E-2</v>
      </c>
    </row>
    <row r="19" spans="1:56" x14ac:dyDescent="0.25">
      <c r="A19" t="s">
        <v>51</v>
      </c>
      <c r="B19" s="10">
        <f>ABS(B18-B17)</f>
        <v>1.4611352597678068E-2</v>
      </c>
      <c r="C19" s="10">
        <f>ABS(C18-C17)</f>
        <v>8.5815826353319302E-3</v>
      </c>
      <c r="D19" s="10">
        <f>ABS(D18-D17)</f>
        <v>415.36466630023904</v>
      </c>
      <c r="E19" s="10">
        <f>ABS(E18-E17)</f>
        <v>37</v>
      </c>
      <c r="F19" s="10">
        <f>ABS(F18-F17)</f>
        <v>258.07114093451844</v>
      </c>
      <c r="G19" t="s">
        <v>40</v>
      </c>
      <c r="H19">
        <f>G2+H18</f>
        <v>1.2853901542188098</v>
      </c>
      <c r="K19" t="s">
        <v>40</v>
      </c>
      <c r="L19">
        <f>K2+L18</f>
        <v>1.2713155926374771</v>
      </c>
      <c r="O19" t="s">
        <v>40</v>
      </c>
      <c r="P19">
        <f>O2+P18</f>
        <v>1.2919150520303424</v>
      </c>
      <c r="S19" t="s">
        <v>40</v>
      </c>
      <c r="T19">
        <f>S2+T18</f>
        <v>1.2853993923873817</v>
      </c>
      <c r="W19" t="s">
        <v>40</v>
      </c>
      <c r="X19">
        <f>W2+X18</f>
        <v>1.2864192150201617</v>
      </c>
      <c r="AA19" t="s">
        <v>40</v>
      </c>
      <c r="AB19">
        <f>AA2+AB18</f>
        <v>1.2869241854284439</v>
      </c>
      <c r="AE19" t="s">
        <v>40</v>
      </c>
      <c r="AF19">
        <f>AE2+AF18</f>
        <v>1.2865312977459862</v>
      </c>
      <c r="AI19" t="s">
        <v>40</v>
      </c>
      <c r="AJ19">
        <f>AI2+AJ18</f>
        <v>1.2856525396873106</v>
      </c>
      <c r="AM19" t="s">
        <v>40</v>
      </c>
      <c r="AN19">
        <f>AM2+AN18</f>
        <v>1.2863548602301633</v>
      </c>
      <c r="AQ19" t="s">
        <v>40</v>
      </c>
      <c r="AR19">
        <f>AQ2+AR18</f>
        <v>1.2863070766313345</v>
      </c>
      <c r="AU19" t="s">
        <v>40</v>
      </c>
      <c r="AV19">
        <f>AU2+AV18</f>
        <v>1.2897991800461921</v>
      </c>
      <c r="AY19" t="s">
        <v>40</v>
      </c>
      <c r="AZ19">
        <f>AY2+AZ18</f>
        <v>1.2847052115416884</v>
      </c>
      <c r="BC19" t="s">
        <v>40</v>
      </c>
      <c r="BD19">
        <f>BC2+BD18</f>
        <v>1.285377627614066</v>
      </c>
    </row>
    <row r="20" spans="1:56" x14ac:dyDescent="0.25">
      <c r="A20" t="s">
        <v>52</v>
      </c>
      <c r="B20" s="10">
        <f>COUNT(B2:B14)</f>
        <v>13</v>
      </c>
      <c r="G20" t="s">
        <v>41</v>
      </c>
      <c r="H20">
        <f>G2-H18</f>
        <v>1.2663240784696788</v>
      </c>
      <c r="K20" t="s">
        <v>41</v>
      </c>
      <c r="L20">
        <f>K2-L18</f>
        <v>1.25513066301683</v>
      </c>
      <c r="O20" t="s">
        <v>41</v>
      </c>
      <c r="P20">
        <f>O2-P18</f>
        <v>1.2717170065544325</v>
      </c>
      <c r="S20" t="s">
        <v>41</v>
      </c>
      <c r="T20">
        <f>S2-T18</f>
        <v>1.2644983442745477</v>
      </c>
      <c r="W20" t="s">
        <v>41</v>
      </c>
      <c r="X20">
        <f>W2-X18</f>
        <v>1.2657442122431846</v>
      </c>
      <c r="AA20" t="s">
        <v>41</v>
      </c>
      <c r="AB20">
        <f>AA2-AB18</f>
        <v>1.2666263567409668</v>
      </c>
      <c r="AE20" t="s">
        <v>41</v>
      </c>
      <c r="AF20">
        <f>AE2-AF18</f>
        <v>1.2674290753978252</v>
      </c>
      <c r="AI20" t="s">
        <v>41</v>
      </c>
      <c r="AJ20">
        <f>AI2-AJ18</f>
        <v>1.2674005203600105</v>
      </c>
      <c r="AM20" t="s">
        <v>41</v>
      </c>
      <c r="AN20">
        <f>AM2-AN18</f>
        <v>1.2665944067142214</v>
      </c>
      <c r="AQ20" t="s">
        <v>41</v>
      </c>
      <c r="AR20">
        <f>AQ2-AR18</f>
        <v>1.2659962853351998</v>
      </c>
      <c r="AU20" t="s">
        <v>41</v>
      </c>
      <c r="AV20">
        <f>AU2-AV18</f>
        <v>1.2716201206932043</v>
      </c>
      <c r="AY20" t="s">
        <v>41</v>
      </c>
      <c r="AZ20">
        <f>AY2-AZ18</f>
        <v>1.2638195062958961</v>
      </c>
      <c r="BC20" t="s">
        <v>41</v>
      </c>
      <c r="BD20">
        <f>BC2-BD18</f>
        <v>1.2635457399340488</v>
      </c>
    </row>
    <row r="21" spans="1:56" x14ac:dyDescent="0.25">
      <c r="G21" t="s">
        <v>32</v>
      </c>
      <c r="H21" s="17">
        <f>LN(G2)</f>
        <v>0.2436182008659753</v>
      </c>
      <c r="K21" t="s">
        <v>32</v>
      </c>
      <c r="L21" s="17">
        <f>LN(K2)</f>
        <v>0.23366649271122161</v>
      </c>
      <c r="O21" t="s">
        <v>32</v>
      </c>
      <c r="P21" s="17">
        <f>LN(O2)</f>
        <v>0.24827784530889968</v>
      </c>
      <c r="S21" t="s">
        <v>32</v>
      </c>
      <c r="T21" s="17">
        <f>LN(S2)</f>
        <v>0.2429060745364002</v>
      </c>
      <c r="W21" t="s">
        <v>32</v>
      </c>
      <c r="X21" s="17">
        <f>LN(W2)</f>
        <v>0.24379422176849108</v>
      </c>
      <c r="AA21" t="s">
        <v>32</v>
      </c>
      <c r="AB21" s="17">
        <f>LN(AA2)</f>
        <v>0.24433757964106145</v>
      </c>
      <c r="AE21" t="s">
        <v>32</v>
      </c>
      <c r="AF21" s="17">
        <f>LN(AE2)</f>
        <v>0.24449806132463517</v>
      </c>
      <c r="AI21" t="s">
        <v>32</v>
      </c>
      <c r="AJ21" s="17">
        <f>LN(AI2)</f>
        <v>0.24414274089405261</v>
      </c>
      <c r="AM21" t="s">
        <v>32</v>
      </c>
      <c r="AN21" s="17">
        <f>LN(AM2)</f>
        <v>0.24410208556477397</v>
      </c>
      <c r="AQ21" t="s">
        <v>32</v>
      </c>
      <c r="AR21" s="17">
        <f>LN(AQ2)</f>
        <v>0.24384905010179259</v>
      </c>
      <c r="AU21" t="s">
        <v>32</v>
      </c>
      <c r="AV21" s="17">
        <f>LN(AU2)</f>
        <v>0.24741433865199686</v>
      </c>
      <c r="AY21" t="s">
        <v>32</v>
      </c>
      <c r="AZ21" s="17">
        <f>LN(AY2)</f>
        <v>0.24236746916589963</v>
      </c>
      <c r="BC21" t="s">
        <v>32</v>
      </c>
      <c r="BD21" s="17">
        <f>LN(BC2)</f>
        <v>0.24252388065049563</v>
      </c>
    </row>
    <row r="22" spans="1:56" x14ac:dyDescent="0.25">
      <c r="G22" t="s">
        <v>42</v>
      </c>
      <c r="H22" s="17">
        <f>LN(H19)</f>
        <v>0.25106229422352683</v>
      </c>
      <c r="K22" t="s">
        <v>42</v>
      </c>
      <c r="L22" s="17">
        <f>LN(L19)</f>
        <v>0.24005226401118909</v>
      </c>
      <c r="O22" t="s">
        <v>42</v>
      </c>
      <c r="P22" s="17">
        <f>LN(P19)</f>
        <v>0.25612565399631521</v>
      </c>
      <c r="S22" t="s">
        <v>42</v>
      </c>
      <c r="T22" s="17">
        <f>LN(T19)</f>
        <v>0.25106948125179535</v>
      </c>
      <c r="W22" t="s">
        <v>42</v>
      </c>
      <c r="X22" s="17">
        <f>LN(X19)</f>
        <v>0.25186255638026328</v>
      </c>
      <c r="AA22" t="s">
        <v>42</v>
      </c>
      <c r="AB22" s="17">
        <f>LN(AB19)</f>
        <v>0.2522550188978393</v>
      </c>
      <c r="AE22" t="s">
        <v>42</v>
      </c>
      <c r="AF22" s="17">
        <f>LN(AF19)</f>
        <v>0.25194968026806391</v>
      </c>
      <c r="AI22" t="s">
        <v>42</v>
      </c>
      <c r="AJ22" s="17">
        <f>LN(AJ19)</f>
        <v>0.25126640244003656</v>
      </c>
      <c r="AM22" t="s">
        <v>42</v>
      </c>
      <c r="AN22" s="17">
        <f>LN(AN19)</f>
        <v>0.25181252883168775</v>
      </c>
      <c r="AQ22" t="s">
        <v>42</v>
      </c>
      <c r="AR22" s="17">
        <f>LN(AR19)</f>
        <v>0.2517753816277355</v>
      </c>
      <c r="AU22" t="s">
        <v>42</v>
      </c>
      <c r="AV22" s="17">
        <f>LN(AV19)</f>
        <v>0.25448653187226949</v>
      </c>
      <c r="AY22" t="s">
        <v>42</v>
      </c>
      <c r="AZ22" s="17">
        <f>LN(AZ19)</f>
        <v>0.2505292846687357</v>
      </c>
      <c r="BC22" t="s">
        <v>42</v>
      </c>
      <c r="BD22" s="17">
        <f>LN(BD19)</f>
        <v>0.25105254880440936</v>
      </c>
    </row>
    <row r="23" spans="1:56" x14ac:dyDescent="0.25">
      <c r="G23" t="s">
        <v>43</v>
      </c>
      <c r="H23" s="17">
        <f>LN(H20)</f>
        <v>0.23611827711610442</v>
      </c>
      <c r="K23" t="s">
        <v>43</v>
      </c>
      <c r="L23" s="17">
        <f>LN(L20)</f>
        <v>0.22723968112189871</v>
      </c>
      <c r="O23" t="s">
        <v>43</v>
      </c>
      <c r="P23" s="17">
        <f>LN(P20)</f>
        <v>0.24036796104190503</v>
      </c>
      <c r="S23" t="s">
        <v>43</v>
      </c>
      <c r="T23" s="17">
        <f>LN(T20)</f>
        <v>0.23467547773560415</v>
      </c>
      <c r="W23" t="s">
        <v>43</v>
      </c>
      <c r="X23" s="17">
        <f>LN(X20)</f>
        <v>0.23566025926661902</v>
      </c>
      <c r="AA23" t="s">
        <v>43</v>
      </c>
      <c r="AB23" s="17">
        <f>LN(AB20)</f>
        <v>0.23635695393229555</v>
      </c>
      <c r="AE23" t="s">
        <v>43</v>
      </c>
      <c r="AF23" s="17">
        <f>LN(AF20)</f>
        <v>0.23699049862396038</v>
      </c>
      <c r="AI23" t="s">
        <v>43</v>
      </c>
      <c r="AJ23" s="17">
        <f>LN(AJ20)</f>
        <v>0.23696796848002979</v>
      </c>
      <c r="AM23" t="s">
        <v>43</v>
      </c>
      <c r="AN23" s="17">
        <f>LN(AN20)</f>
        <v>0.23633172910609168</v>
      </c>
      <c r="AQ23" t="s">
        <v>43</v>
      </c>
      <c r="AR23" s="17">
        <f>LN(AR20)</f>
        <v>0.23585938954327201</v>
      </c>
      <c r="AU23" t="s">
        <v>43</v>
      </c>
      <c r="AV23" s="17">
        <f>LN(AV20)</f>
        <v>0.24029177306018831</v>
      </c>
      <c r="AY23" t="s">
        <v>43</v>
      </c>
      <c r="AZ23" s="17">
        <f>LN(AZ20)</f>
        <v>0.23413848987641497</v>
      </c>
      <c r="BC23" t="s">
        <v>43</v>
      </c>
      <c r="BD23" s="17">
        <f>LN(BD20)</f>
        <v>0.23392184816756312</v>
      </c>
    </row>
    <row r="24" spans="1:56" x14ac:dyDescent="0.25">
      <c r="G24" t="s">
        <v>44</v>
      </c>
      <c r="H24" s="17">
        <f>H22-H21</f>
        <v>7.4440933575515289E-3</v>
      </c>
      <c r="K24" t="s">
        <v>44</v>
      </c>
      <c r="L24" s="17">
        <f>L22-L21</f>
        <v>6.3857712999674798E-3</v>
      </c>
      <c r="O24" t="s">
        <v>44</v>
      </c>
      <c r="P24" s="17">
        <f>P22-P21</f>
        <v>7.8478086874155251E-3</v>
      </c>
      <c r="S24" t="s">
        <v>44</v>
      </c>
      <c r="T24" s="17">
        <f>T22-T21</f>
        <v>8.163406715395144E-3</v>
      </c>
      <c r="W24" t="s">
        <v>44</v>
      </c>
      <c r="X24" s="17">
        <f>X22-X21</f>
        <v>8.0683346117721988E-3</v>
      </c>
      <c r="AA24" t="s">
        <v>44</v>
      </c>
      <c r="AB24" s="17">
        <f>AB22-AB21</f>
        <v>7.9174392567778473E-3</v>
      </c>
      <c r="AE24" t="s">
        <v>44</v>
      </c>
      <c r="AF24" s="17">
        <f>AF22-AF21</f>
        <v>7.451618943428745E-3</v>
      </c>
      <c r="AI24" t="s">
        <v>44</v>
      </c>
      <c r="AJ24" s="17">
        <f>AJ22-AJ21</f>
        <v>7.1236615459839558E-3</v>
      </c>
      <c r="AM24" t="s">
        <v>44</v>
      </c>
      <c r="AN24" s="17">
        <f>AN22-AN21</f>
        <v>7.7104432669137801E-3</v>
      </c>
      <c r="AQ24" t="s">
        <v>44</v>
      </c>
      <c r="AR24" s="17">
        <f>AR22-AR21</f>
        <v>7.926331525942909E-3</v>
      </c>
      <c r="AU24" t="s">
        <v>44</v>
      </c>
      <c r="AV24" s="17">
        <f>AV22-AV21</f>
        <v>7.0721932202726379E-3</v>
      </c>
      <c r="AY24" t="s">
        <v>44</v>
      </c>
      <c r="AZ24" s="17">
        <f>AZ22-AZ21</f>
        <v>8.1618155028360673E-3</v>
      </c>
      <c r="BC24" t="s">
        <v>44</v>
      </c>
      <c r="BD24" s="17">
        <f>BD22-BD21</f>
        <v>8.5286681539137321E-3</v>
      </c>
    </row>
    <row r="25" spans="1:56" x14ac:dyDescent="0.25">
      <c r="G25" t="s">
        <v>45</v>
      </c>
      <c r="H25" s="17">
        <f>H21-H23</f>
        <v>7.4999237498708793E-3</v>
      </c>
      <c r="K25" t="s">
        <v>45</v>
      </c>
      <c r="L25" s="17">
        <f>L21-L23</f>
        <v>6.4268115893229005E-3</v>
      </c>
      <c r="O25" t="s">
        <v>45</v>
      </c>
      <c r="P25" s="17">
        <f>P21-P23</f>
        <v>7.9098842669946545E-3</v>
      </c>
      <c r="S25" t="s">
        <v>45</v>
      </c>
      <c r="T25" s="17">
        <f>T21-T23</f>
        <v>8.2305968007960473E-3</v>
      </c>
      <c r="W25" t="s">
        <v>45</v>
      </c>
      <c r="X25" s="17">
        <f>X21-X23</f>
        <v>8.1339625018720663E-3</v>
      </c>
      <c r="AA25" t="s">
        <v>45</v>
      </c>
      <c r="AB25" s="17">
        <f>AB21-AB23</f>
        <v>7.9806257087658983E-3</v>
      </c>
      <c r="AE25" t="s">
        <v>45</v>
      </c>
      <c r="AF25" s="17">
        <f>AF21-AF23</f>
        <v>7.5075627006747914E-3</v>
      </c>
      <c r="AI25" t="s">
        <v>45</v>
      </c>
      <c r="AJ25" s="17">
        <f>AJ21-AJ23</f>
        <v>7.174772414022812E-3</v>
      </c>
      <c r="AM25" t="s">
        <v>45</v>
      </c>
      <c r="AN25" s="17">
        <f>AN21-AN23</f>
        <v>7.7703564586822926E-3</v>
      </c>
      <c r="AQ25" t="s">
        <v>45</v>
      </c>
      <c r="AR25" s="17">
        <f>AR21-AR23</f>
        <v>7.9896605585205727E-3</v>
      </c>
      <c r="AU25" t="s">
        <v>45</v>
      </c>
      <c r="AV25" s="17">
        <f>AV21-AV23</f>
        <v>7.122565591808544E-3</v>
      </c>
      <c r="AY25" t="s">
        <v>45</v>
      </c>
      <c r="AZ25" s="17">
        <f>AZ21-AZ23</f>
        <v>8.2289792894846558E-3</v>
      </c>
      <c r="BC25" t="s">
        <v>45</v>
      </c>
      <c r="BD25" s="17">
        <f>BD21-BD23</f>
        <v>8.602032482932509E-3</v>
      </c>
    </row>
    <row r="26" spans="1:56" x14ac:dyDescent="0.25">
      <c r="G26" t="s">
        <v>46</v>
      </c>
      <c r="H26" s="18">
        <f>AVERAGE(H24:H25)</f>
        <v>7.4720085537112041E-3</v>
      </c>
      <c r="K26" t="s">
        <v>46</v>
      </c>
      <c r="L26" s="18">
        <f>AVERAGE(L24:L25)</f>
        <v>6.4062914446451902E-3</v>
      </c>
      <c r="O26" t="s">
        <v>46</v>
      </c>
      <c r="P26" s="18">
        <f>AVERAGE(P24:P25)</f>
        <v>7.8788464772050898E-3</v>
      </c>
      <c r="S26" t="s">
        <v>46</v>
      </c>
      <c r="T26" s="18">
        <f>AVERAGE(T24:T25)</f>
        <v>8.1970017580955956E-3</v>
      </c>
      <c r="W26" t="s">
        <v>46</v>
      </c>
      <c r="X26" s="18">
        <f>AVERAGE(X24:X25)</f>
        <v>8.1011485568221325E-3</v>
      </c>
      <c r="AA26" t="s">
        <v>46</v>
      </c>
      <c r="AB26" s="18">
        <f>AVERAGE(AB24:AB25)</f>
        <v>7.9490324827718728E-3</v>
      </c>
      <c r="AE26" t="s">
        <v>46</v>
      </c>
      <c r="AF26" s="18">
        <f>AVERAGE(AF24:AF25)</f>
        <v>7.4795908220517682E-3</v>
      </c>
      <c r="AI26" t="s">
        <v>46</v>
      </c>
      <c r="AJ26" s="18">
        <f>AVERAGE(AJ24:AJ25)</f>
        <v>7.1492169800033839E-3</v>
      </c>
      <c r="AM26" t="s">
        <v>46</v>
      </c>
      <c r="AN26" s="18">
        <f>AVERAGE(AN24:AN25)</f>
        <v>7.7403998627980364E-3</v>
      </c>
      <c r="AQ26" t="s">
        <v>46</v>
      </c>
      <c r="AR26" s="18">
        <f>AVERAGE(AR24:AR25)</f>
        <v>7.9579960422317408E-3</v>
      </c>
      <c r="AU26" t="s">
        <v>46</v>
      </c>
      <c r="AV26" s="18">
        <f>AVERAGE(AV24:AV25)</f>
        <v>7.0973794060405909E-3</v>
      </c>
      <c r="AY26" t="s">
        <v>46</v>
      </c>
      <c r="AZ26" s="18">
        <f>AVERAGE(AZ24:AZ25)</f>
        <v>8.1953973961603616E-3</v>
      </c>
      <c r="BC26" t="s">
        <v>46</v>
      </c>
      <c r="BD26" s="18">
        <f>AVERAGE(BD24:BD25)</f>
        <v>8.5653503184231206E-3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17.25" thickTop="1" thickBot="1" x14ac:dyDescent="0.3">
      <c r="B1" s="10" t="s">
        <v>25</v>
      </c>
      <c r="C1" s="10" t="s">
        <v>26</v>
      </c>
      <c r="D1" s="10" t="s">
        <v>27</v>
      </c>
      <c r="E1" s="10" t="s">
        <v>10</v>
      </c>
      <c r="F1" s="10" t="s">
        <v>14</v>
      </c>
      <c r="G1" s="12">
        <f>LN(G2)</f>
        <v>0.2436182008659753</v>
      </c>
      <c r="H1" s="13">
        <f>G4</f>
        <v>0.98488399184668585</v>
      </c>
      <c r="I1" t="s">
        <v>10</v>
      </c>
      <c r="J1" t="s">
        <v>14</v>
      </c>
      <c r="K1" s="14">
        <f>LN(K2)</f>
        <v>0.23366649271122161</v>
      </c>
      <c r="L1" s="15">
        <f>K4</f>
        <v>0.98929030904465687</v>
      </c>
      <c r="M1" t="s">
        <v>10</v>
      </c>
      <c r="N1" t="s">
        <v>14</v>
      </c>
      <c r="O1" s="14">
        <f>LN(O2)</f>
        <v>0.24827784530889968</v>
      </c>
      <c r="P1" s="15">
        <f>O4</f>
        <v>0.98528604174186807</v>
      </c>
      <c r="Q1" t="s">
        <v>10</v>
      </c>
      <c r="R1" t="s">
        <v>14</v>
      </c>
      <c r="S1" s="14">
        <f>LN(S2)</f>
        <v>0.2429060745364002</v>
      </c>
      <c r="T1" s="15">
        <f>S4</f>
        <v>0.98356808274946306</v>
      </c>
      <c r="U1" t="s">
        <v>10</v>
      </c>
      <c r="V1" t="s">
        <v>14</v>
      </c>
      <c r="W1" s="14">
        <f>LN(W2)</f>
        <v>0.24379422176849108</v>
      </c>
      <c r="X1" s="15">
        <f>W4</f>
        <v>0.98403100616229655</v>
      </c>
      <c r="Y1" t="s">
        <v>10</v>
      </c>
      <c r="Z1" t="s">
        <v>14</v>
      </c>
      <c r="AA1" s="14">
        <f>LN(AA2)</f>
        <v>0.24433757964106145</v>
      </c>
      <c r="AB1" s="15">
        <f>AA4</f>
        <v>0.98466681535103096</v>
      </c>
      <c r="AC1" t="s">
        <v>10</v>
      </c>
      <c r="AD1" t="s">
        <v>14</v>
      </c>
      <c r="AE1" s="14">
        <f>LN(AE2)</f>
        <v>0.24449806132463517</v>
      </c>
      <c r="AF1" s="15">
        <f>AE4</f>
        <v>0.98641372219292867</v>
      </c>
      <c r="AG1" t="s">
        <v>10</v>
      </c>
      <c r="AH1" t="s">
        <v>14</v>
      </c>
      <c r="AI1" s="14">
        <f>LN(AI2)</f>
        <v>0.24414274089405261</v>
      </c>
      <c r="AJ1" s="15">
        <f>AI4</f>
        <v>0.98754579852502844</v>
      </c>
      <c r="AK1" t="s">
        <v>10</v>
      </c>
      <c r="AL1" t="s">
        <v>14</v>
      </c>
      <c r="AM1" s="14">
        <f>LN(AM2)</f>
        <v>0.24410208556477397</v>
      </c>
      <c r="AN1" s="15">
        <f>AM4</f>
        <v>0.98542862806086973</v>
      </c>
      <c r="AO1" t="s">
        <v>10</v>
      </c>
      <c r="AP1" t="s">
        <v>14</v>
      </c>
      <c r="AQ1" s="14">
        <f>LN(AQ2)</f>
        <v>0.24384905010179259</v>
      </c>
      <c r="AR1" s="15">
        <f>AQ4</f>
        <v>0.98458689855891357</v>
      </c>
      <c r="AS1" t="s">
        <v>10</v>
      </c>
      <c r="AT1" t="s">
        <v>14</v>
      </c>
      <c r="AU1" s="14">
        <f>LN(AU2)</f>
        <v>0.24741433865199686</v>
      </c>
      <c r="AV1" s="15">
        <f>AU4</f>
        <v>0.98796464454377431</v>
      </c>
      <c r="AW1" t="s">
        <v>10</v>
      </c>
      <c r="AX1" t="s">
        <v>14</v>
      </c>
      <c r="AY1" s="14">
        <f>LN(AY2)</f>
        <v>0.24236746916589963</v>
      </c>
      <c r="AZ1" s="15">
        <f>AY4</f>
        <v>0.98351999793919032</v>
      </c>
      <c r="BA1" t="s">
        <v>10</v>
      </c>
      <c r="BB1" t="s">
        <v>14</v>
      </c>
      <c r="BC1" s="14">
        <f>LN(BC2)</f>
        <v>0.24252388065049563</v>
      </c>
      <c r="BD1" s="15">
        <f>BC4</f>
        <v>0.98204321463392341</v>
      </c>
      <c r="BE1" t="s">
        <v>10</v>
      </c>
      <c r="BF1" t="s">
        <v>14</v>
      </c>
      <c r="BG1" s="14">
        <f>LN(BG2)</f>
        <v>0.24401762867769888</v>
      </c>
      <c r="BH1" s="15">
        <f>BG4</f>
        <v>0.98070872640932494</v>
      </c>
    </row>
    <row r="2" spans="1:60" ht="15.75" thickTop="1" x14ac:dyDescent="0.25">
      <c r="B2">
        <v>0.23366649271122161</v>
      </c>
      <c r="C2" s="16">
        <v>0.98929030904465687</v>
      </c>
      <c r="D2">
        <v>923.73375961058343</v>
      </c>
      <c r="E2">
        <v>1972</v>
      </c>
      <c r="F2">
        <v>1.5013107289081741E-2</v>
      </c>
      <c r="G2">
        <f t="array" ref="G2:H6">LOGEST(F2:F14,E2:E14,TRUE, TRUE)</f>
        <v>1.2758571163442443</v>
      </c>
      <c r="H2">
        <v>7.3646198003180279E-211</v>
      </c>
      <c r="I2">
        <v>1974</v>
      </c>
      <c r="J2">
        <v>8.0243851346073966E-2</v>
      </c>
      <c r="K2">
        <f t="array" ref="K2:L6">LOGEST(J2:J13,I2:I13,TRUE, TRUE)</f>
        <v>1.2632231278271535</v>
      </c>
      <c r="L2">
        <v>3.1667131516468564E-202</v>
      </c>
      <c r="M2">
        <v>1972</v>
      </c>
      <c r="N2">
        <v>1.5013107289081741E-2</v>
      </c>
      <c r="O2">
        <f t="array" ref="O2:P6">LOGEST(N2:N13,M2:M13,TRUE, TRUE)</f>
        <v>1.2818160292923875</v>
      </c>
      <c r="P2">
        <v>6.6483115260361514E-215</v>
      </c>
      <c r="Q2">
        <v>1972</v>
      </c>
      <c r="R2">
        <v>1.5013107289081741E-2</v>
      </c>
      <c r="S2">
        <f t="array" ref="S2:T6">LOGEST(R2:R13,Q2:Q13,TRUE, TRUE)</f>
        <v>1.2749488683309647</v>
      </c>
      <c r="T2">
        <v>3.0633451724871699E-210</v>
      </c>
      <c r="U2">
        <v>1972</v>
      </c>
      <c r="V2">
        <v>1.5013107289081741E-2</v>
      </c>
      <c r="W2">
        <f t="array" ref="W2:X6">LOGEST(V2:V13,U2:U13,TRUE, TRUE)</f>
        <v>1.2760817136316731</v>
      </c>
      <c r="X2">
        <v>5.1754566020109638E-211</v>
      </c>
      <c r="Y2">
        <v>1972</v>
      </c>
      <c r="Z2">
        <v>1.5013107289081741E-2</v>
      </c>
      <c r="AA2">
        <f t="array" ref="AA2:AB6">LOGEST(Z2:Z13,Y2:Y13,TRUE, TRUE)</f>
        <v>1.2767752710847053</v>
      </c>
      <c r="AB2">
        <v>1.7372516168252609E-211</v>
      </c>
      <c r="AC2">
        <v>1972</v>
      </c>
      <c r="AD2">
        <v>1.5013107289081741E-2</v>
      </c>
      <c r="AE2">
        <f t="array" ref="AE2:AF6">LOGEST(AD2:AD13,AC2:AC13,TRUE, TRUE)</f>
        <v>1.2769801865719057</v>
      </c>
      <c r="AF2">
        <v>1.2371458677173715E-211</v>
      </c>
      <c r="AG2">
        <v>1972</v>
      </c>
      <c r="AH2">
        <v>1.5013107289081741E-2</v>
      </c>
      <c r="AI2">
        <f t="array" ref="AI2:AJ6">LOGEST(AH2:AH13,AG2:AG13,TRUE, TRUE)</f>
        <v>1.2765265300236606</v>
      </c>
      <c r="AJ2">
        <v>2.4838078411735014E-211</v>
      </c>
      <c r="AK2">
        <v>1972</v>
      </c>
      <c r="AL2">
        <v>1.5013107289081741E-2</v>
      </c>
      <c r="AM2">
        <f t="array" ref="AM2:AN6">LOGEST(AL2:AL13,AK2:AK13,TRUE, TRUE)</f>
        <v>1.2764746334721924</v>
      </c>
      <c r="AN2">
        <v>2.8699800986439128E-211</v>
      </c>
      <c r="AO2">
        <v>1972</v>
      </c>
      <c r="AP2">
        <v>1.5013107289081741E-2</v>
      </c>
      <c r="AQ2">
        <f t="array" ref="AQ2:AR6">LOGEST(AP2:AP13,AO2:AO13,TRUE, TRUE)</f>
        <v>1.2761516809832671</v>
      </c>
      <c r="AR2">
        <v>4.6761346911447929E-211</v>
      </c>
      <c r="AS2">
        <v>1972</v>
      </c>
      <c r="AT2">
        <v>1.5013107289081741E-2</v>
      </c>
      <c r="AU2">
        <f t="array" ref="AU2:AV6">LOGEST(AT2:AT13,AS2:AS13,TRUE, TRUE)</f>
        <v>1.2807096503696982</v>
      </c>
      <c r="AV2">
        <v>4.0659653504334361E-214</v>
      </c>
      <c r="AW2">
        <v>1972</v>
      </c>
      <c r="AX2">
        <v>1.5013107289081741E-2</v>
      </c>
      <c r="AY2">
        <f t="array" ref="AY2:AZ6">LOGEST(AX2:AX13,AW2:AW13,TRUE, TRUE)</f>
        <v>1.2742623589187922</v>
      </c>
      <c r="AZ2">
        <v>8.7451829264344604E-210</v>
      </c>
      <c r="BA2">
        <v>1972</v>
      </c>
      <c r="BB2">
        <v>1.5013107289081741E-2</v>
      </c>
      <c r="BC2">
        <f t="array" ref="BC2:BD6">LOGEST(BB2:BB13,BA2:BA13,TRUE, TRUE)</f>
        <v>1.2744616837740574</v>
      </c>
      <c r="BD2">
        <v>6.4372764333826749E-210</v>
      </c>
      <c r="BE2">
        <v>1972</v>
      </c>
      <c r="BF2">
        <v>1.5013107289081741E-2</v>
      </c>
      <c r="BG2">
        <f t="array" ref="BG2:BH6">LOGEST(BF2:BF13,BE2:BE13,TRUE, TRUE)</f>
        <v>1.2763668309506158</v>
      </c>
      <c r="BH2">
        <v>3.3362043027015691E-211</v>
      </c>
    </row>
    <row r="3" spans="1:60" x14ac:dyDescent="0.25">
      <c r="B3">
        <v>0.24827784530889968</v>
      </c>
      <c r="C3" s="16">
        <v>0.98528604174186807</v>
      </c>
      <c r="D3">
        <v>669.6267751047402</v>
      </c>
      <c r="E3">
        <v>1974</v>
      </c>
      <c r="F3">
        <v>8.0243851346073966E-2</v>
      </c>
      <c r="G3">
        <v>9.0999584315289445E-3</v>
      </c>
      <c r="H3">
        <v>18.106436165332237</v>
      </c>
      <c r="I3">
        <v>1978</v>
      </c>
      <c r="J3">
        <v>0.12674801788800191</v>
      </c>
      <c r="K3">
        <v>7.6881709572839537E-3</v>
      </c>
      <c r="L3">
        <v>15.308666820592983</v>
      </c>
      <c r="M3">
        <v>1978</v>
      </c>
      <c r="N3">
        <v>0.12674801788800191</v>
      </c>
      <c r="O3">
        <v>9.5944826614315967E-3</v>
      </c>
      <c r="P3">
        <v>19.102925395570217</v>
      </c>
      <c r="Q3">
        <v>1974</v>
      </c>
      <c r="R3">
        <v>8.0243851346073966E-2</v>
      </c>
      <c r="S3">
        <v>9.9284232211235626E-3</v>
      </c>
      <c r="T3">
        <v>19.764527093431113</v>
      </c>
      <c r="U3">
        <v>1974</v>
      </c>
      <c r="V3">
        <v>8.0243851346073966E-2</v>
      </c>
      <c r="W3">
        <v>9.8210470862316514E-3</v>
      </c>
      <c r="X3">
        <v>19.549145972200705</v>
      </c>
      <c r="Y3">
        <v>1974</v>
      </c>
      <c r="Z3">
        <v>8.0243851346073966E-2</v>
      </c>
      <c r="AA3">
        <v>9.6418817176634215E-3</v>
      </c>
      <c r="AB3">
        <v>19.190911540582427</v>
      </c>
      <c r="AC3">
        <v>1974</v>
      </c>
      <c r="AD3">
        <v>8.0243851346073966E-2</v>
      </c>
      <c r="AE3">
        <v>9.073944374114476E-3</v>
      </c>
      <c r="AF3">
        <v>18.057490904103918</v>
      </c>
      <c r="AG3">
        <v>1974</v>
      </c>
      <c r="AH3">
        <v>8.0243851346073966E-2</v>
      </c>
      <c r="AI3">
        <v>8.6700806363051355E-3</v>
      </c>
      <c r="AJ3">
        <v>17.252343993860883</v>
      </c>
      <c r="AK3">
        <v>1974</v>
      </c>
      <c r="AL3">
        <v>8.0243851346073966E-2</v>
      </c>
      <c r="AM3">
        <v>9.3866175747973242E-3</v>
      </c>
      <c r="AN3">
        <v>18.67424749450868</v>
      </c>
      <c r="AO3">
        <v>1974</v>
      </c>
      <c r="AP3">
        <v>8.0243851346073966E-2</v>
      </c>
      <c r="AQ3">
        <v>9.6480392205841106E-3</v>
      </c>
      <c r="AR3">
        <v>19.19191565461794</v>
      </c>
      <c r="AS3">
        <v>1974</v>
      </c>
      <c r="AT3">
        <v>8.0243851346073966E-2</v>
      </c>
      <c r="AU3">
        <v>8.6354231636623889E-3</v>
      </c>
      <c r="AV3">
        <v>17.174724565536188</v>
      </c>
      <c r="AW3">
        <v>1974</v>
      </c>
      <c r="AX3">
        <v>8.0243851346073966E-2</v>
      </c>
      <c r="AY3">
        <v>9.9211350470285262E-3</v>
      </c>
      <c r="AZ3">
        <v>19.730173265975314</v>
      </c>
      <c r="BA3">
        <v>1974</v>
      </c>
      <c r="BB3">
        <v>8.0243851346073966E-2</v>
      </c>
      <c r="BC3">
        <v>1.0370590959510312E-2</v>
      </c>
      <c r="BD3">
        <v>20.620523031631457</v>
      </c>
      <c r="BE3">
        <v>1974</v>
      </c>
      <c r="BF3">
        <v>8.0243851346073966E-2</v>
      </c>
      <c r="BG3">
        <v>1.0822600631655539E-2</v>
      </c>
      <c r="BH3">
        <v>21.516551510504417</v>
      </c>
    </row>
    <row r="4" spans="1:60" ht="15.75" thickBot="1" x14ac:dyDescent="0.3">
      <c r="B4">
        <v>0.2429060745364002</v>
      </c>
      <c r="C4" s="16">
        <v>0.98356808274946306</v>
      </c>
      <c r="D4">
        <v>598.57171123310422</v>
      </c>
      <c r="E4">
        <v>1978</v>
      </c>
      <c r="F4">
        <v>0.12674801788800191</v>
      </c>
      <c r="G4">
        <v>0.98488399184668585</v>
      </c>
      <c r="H4">
        <v>0.38744554270182002</v>
      </c>
      <c r="I4">
        <v>1980</v>
      </c>
      <c r="J4">
        <v>0.23315624847200261</v>
      </c>
      <c r="K4">
        <v>0.98929030904465687</v>
      </c>
      <c r="L4">
        <v>0.29513632283353658</v>
      </c>
      <c r="M4">
        <v>1980</v>
      </c>
      <c r="N4">
        <v>0.23315624847200261</v>
      </c>
      <c r="O4">
        <v>0.98528604174186807</v>
      </c>
      <c r="P4">
        <v>0.37724744505116375</v>
      </c>
      <c r="Q4">
        <v>1980</v>
      </c>
      <c r="R4">
        <v>0.23315624847200261</v>
      </c>
      <c r="S4">
        <v>0.98356808274946306</v>
      </c>
      <c r="T4">
        <v>0.40508291199159935</v>
      </c>
      <c r="U4">
        <v>1978</v>
      </c>
      <c r="V4">
        <v>0.12674801788800191</v>
      </c>
      <c r="W4">
        <v>0.98403100616229655</v>
      </c>
      <c r="X4">
        <v>0.40624010708389502</v>
      </c>
      <c r="Y4">
        <v>1978</v>
      </c>
      <c r="Z4">
        <v>0.12674801788800191</v>
      </c>
      <c r="AA4">
        <v>0.98466681535103096</v>
      </c>
      <c r="AB4">
        <v>0.40319516470281236</v>
      </c>
      <c r="AC4">
        <v>1978</v>
      </c>
      <c r="AD4">
        <v>0.12674801788800191</v>
      </c>
      <c r="AE4">
        <v>0.98641372219292867</v>
      </c>
      <c r="AF4">
        <v>0.38476092158005554</v>
      </c>
      <c r="AG4">
        <v>1978</v>
      </c>
      <c r="AH4">
        <v>0.12674801788800191</v>
      </c>
      <c r="AI4">
        <v>0.98754579852502844</v>
      </c>
      <c r="AJ4">
        <v>0.36882676563446454</v>
      </c>
      <c r="AK4">
        <v>1978</v>
      </c>
      <c r="AL4">
        <v>0.12674801788800191</v>
      </c>
      <c r="AM4">
        <v>0.98542862806086973</v>
      </c>
      <c r="AN4">
        <v>0.39834184728562816</v>
      </c>
      <c r="AO4">
        <v>1978</v>
      </c>
      <c r="AP4">
        <v>0.12674801788800191</v>
      </c>
      <c r="AQ4">
        <v>0.98458689855891357</v>
      </c>
      <c r="AR4">
        <v>0.40586798518625167</v>
      </c>
      <c r="AS4">
        <v>1978</v>
      </c>
      <c r="AT4">
        <v>0.12674801788800191</v>
      </c>
      <c r="AU4">
        <v>0.98796464454377431</v>
      </c>
      <c r="AV4">
        <v>0.35580318795022425</v>
      </c>
      <c r="AW4">
        <v>1978</v>
      </c>
      <c r="AX4">
        <v>0.12674801788800191</v>
      </c>
      <c r="AY4">
        <v>0.98351999793919032</v>
      </c>
      <c r="AZ4">
        <v>0.40283555014974137</v>
      </c>
      <c r="BA4">
        <v>1978</v>
      </c>
      <c r="BB4">
        <v>0.12674801788800191</v>
      </c>
      <c r="BC4">
        <v>0.98204321463392341</v>
      </c>
      <c r="BD4">
        <v>0.40494026037985231</v>
      </c>
      <c r="BE4">
        <v>1978</v>
      </c>
      <c r="BF4">
        <v>0.12674801788800191</v>
      </c>
      <c r="BG4">
        <v>0.98070872640932494</v>
      </c>
      <c r="BH4">
        <v>0.40623214501245869</v>
      </c>
    </row>
    <row r="5" spans="1:60" ht="17.25" thickTop="1" thickBot="1" x14ac:dyDescent="0.3">
      <c r="B5">
        <v>0.24379422176849108</v>
      </c>
      <c r="C5" s="16">
        <v>0.98403100616229655</v>
      </c>
      <c r="D5">
        <v>616.21352989626848</v>
      </c>
      <c r="E5">
        <v>1980</v>
      </c>
      <c r="F5">
        <v>0.23315624847200261</v>
      </c>
      <c r="G5">
        <v>716.70534974792849</v>
      </c>
      <c r="H5">
        <v>11</v>
      </c>
      <c r="I5">
        <v>1982</v>
      </c>
      <c r="J5">
        <v>0.42889693351712915</v>
      </c>
      <c r="K5" s="13">
        <v>923.73375961058343</v>
      </c>
      <c r="L5">
        <v>10</v>
      </c>
      <c r="M5">
        <v>1982</v>
      </c>
      <c r="N5">
        <v>0.42889693351712915</v>
      </c>
      <c r="O5" s="13">
        <v>669.6267751047402</v>
      </c>
      <c r="P5">
        <v>10</v>
      </c>
      <c r="Q5">
        <v>1982</v>
      </c>
      <c r="R5">
        <v>0.42889693351712915</v>
      </c>
      <c r="S5" s="13">
        <v>598.57171123310422</v>
      </c>
      <c r="T5">
        <v>10</v>
      </c>
      <c r="U5">
        <v>1982</v>
      </c>
      <c r="V5">
        <v>0.42889693351712915</v>
      </c>
      <c r="W5" s="13">
        <v>616.21352989626848</v>
      </c>
      <c r="X5">
        <v>10</v>
      </c>
      <c r="Y5">
        <v>1980</v>
      </c>
      <c r="Z5">
        <v>0.23315624847200261</v>
      </c>
      <c r="AA5" s="13">
        <v>642.18023710895295</v>
      </c>
      <c r="AB5">
        <v>10</v>
      </c>
      <c r="AC5">
        <v>1980</v>
      </c>
      <c r="AD5">
        <v>0.23315624847200261</v>
      </c>
      <c r="AE5" s="13">
        <v>726.03676753872719</v>
      </c>
      <c r="AF5">
        <v>10</v>
      </c>
      <c r="AG5">
        <v>1980</v>
      </c>
      <c r="AH5">
        <v>0.23315624847200261</v>
      </c>
      <c r="AI5" s="13">
        <v>792.94188431883106</v>
      </c>
      <c r="AJ5">
        <v>10</v>
      </c>
      <c r="AK5">
        <v>1980</v>
      </c>
      <c r="AL5">
        <v>0.23315624847200261</v>
      </c>
      <c r="AM5" s="13">
        <v>676.27717704094607</v>
      </c>
      <c r="AN5">
        <v>10</v>
      </c>
      <c r="AO5">
        <v>1980</v>
      </c>
      <c r="AP5">
        <v>0.23315624847200261</v>
      </c>
      <c r="AQ5" s="13">
        <v>638.79868845495332</v>
      </c>
      <c r="AR5">
        <v>10</v>
      </c>
      <c r="AS5">
        <v>1980</v>
      </c>
      <c r="AT5">
        <v>0.23315624847200261</v>
      </c>
      <c r="AU5" s="13">
        <v>820.88530591152323</v>
      </c>
      <c r="AV5">
        <v>10</v>
      </c>
      <c r="AW5">
        <v>1980</v>
      </c>
      <c r="AX5">
        <v>0.23315624847200261</v>
      </c>
      <c r="AY5" s="13">
        <v>596.79604062553528</v>
      </c>
      <c r="AZ5">
        <v>10</v>
      </c>
      <c r="BA5">
        <v>1980</v>
      </c>
      <c r="BB5">
        <v>0.23315624847200261</v>
      </c>
      <c r="BC5" s="13">
        <v>546.89255042785453</v>
      </c>
      <c r="BD5">
        <v>10</v>
      </c>
      <c r="BE5">
        <v>1980</v>
      </c>
      <c r="BF5">
        <v>0.23315624847200261</v>
      </c>
      <c r="BG5" s="13">
        <v>508.3690933103444</v>
      </c>
      <c r="BH5">
        <v>10</v>
      </c>
    </row>
    <row r="6" spans="1:60" ht="15.75" thickTop="1" x14ac:dyDescent="0.25">
      <c r="B6">
        <v>0.24433757964106145</v>
      </c>
      <c r="C6" s="16">
        <v>0.98466681535103096</v>
      </c>
      <c r="D6">
        <v>642.18023710895295</v>
      </c>
      <c r="E6">
        <v>1982</v>
      </c>
      <c r="F6">
        <v>0.42889693351712915</v>
      </c>
      <c r="G6">
        <v>107.58754167491958</v>
      </c>
      <c r="H6">
        <v>1.6512545341545861</v>
      </c>
      <c r="I6">
        <v>1986</v>
      </c>
      <c r="J6">
        <v>1.4513250987715054</v>
      </c>
      <c r="K6">
        <v>80.462243938791318</v>
      </c>
      <c r="L6">
        <v>0.87105449055701523</v>
      </c>
      <c r="M6">
        <v>1986</v>
      </c>
      <c r="N6">
        <v>1.4513250987715054</v>
      </c>
      <c r="O6">
        <v>95.298359576521477</v>
      </c>
      <c r="P6">
        <v>1.4231563479763083</v>
      </c>
      <c r="Q6">
        <v>1986</v>
      </c>
      <c r="R6">
        <v>1.4513250987715054</v>
      </c>
      <c r="S6">
        <v>98.220928355711933</v>
      </c>
      <c r="T6">
        <v>1.6409216558759381</v>
      </c>
      <c r="U6">
        <v>1986</v>
      </c>
      <c r="V6">
        <v>1.4513250987715054</v>
      </c>
      <c r="W6">
        <v>101.69435021334193</v>
      </c>
      <c r="X6">
        <v>1.6503102460353449</v>
      </c>
      <c r="Y6">
        <v>1986</v>
      </c>
      <c r="Z6">
        <v>1.4513250987715054</v>
      </c>
      <c r="AA6">
        <v>104.39689130639138</v>
      </c>
      <c r="AB6">
        <v>1.6256634083972799</v>
      </c>
      <c r="AC6">
        <v>1982</v>
      </c>
      <c r="AD6">
        <v>0.42889693351712915</v>
      </c>
      <c r="AE6">
        <v>107.48318498072615</v>
      </c>
      <c r="AF6">
        <v>1.4804096677513365</v>
      </c>
      <c r="AG6">
        <v>1982</v>
      </c>
      <c r="AH6">
        <v>0.42889693351712915</v>
      </c>
      <c r="AI6">
        <v>107.86640849627111</v>
      </c>
      <c r="AJ6">
        <v>1.3603318304838024</v>
      </c>
      <c r="AK6">
        <v>1982</v>
      </c>
      <c r="AL6">
        <v>0.42889693351712915</v>
      </c>
      <c r="AM6">
        <v>107.30911106122565</v>
      </c>
      <c r="AN6">
        <v>1.586762272989267</v>
      </c>
      <c r="AO6">
        <v>1982</v>
      </c>
      <c r="AP6">
        <v>0.42889693351712915</v>
      </c>
      <c r="AQ6">
        <v>105.22855506050561</v>
      </c>
      <c r="AR6">
        <v>1.647288213991474</v>
      </c>
      <c r="AS6">
        <v>1982</v>
      </c>
      <c r="AT6">
        <v>0.42889693351712915</v>
      </c>
      <c r="AU6">
        <v>103.92072112176382</v>
      </c>
      <c r="AV6">
        <v>1.2659590855554261</v>
      </c>
      <c r="AW6">
        <v>1982</v>
      </c>
      <c r="AX6">
        <v>0.42889693351712915</v>
      </c>
      <c r="AY6">
        <v>96.845961027827684</v>
      </c>
      <c r="AZ6">
        <v>1.6227648046444481</v>
      </c>
      <c r="BA6">
        <v>1982</v>
      </c>
      <c r="BB6">
        <v>0.42889693351712915</v>
      </c>
      <c r="BC6">
        <v>89.677588901579568</v>
      </c>
      <c r="BD6">
        <v>1.639766144765026</v>
      </c>
      <c r="BE6">
        <v>1982</v>
      </c>
      <c r="BF6">
        <v>0.42889693351712915</v>
      </c>
      <c r="BG6">
        <v>83.893383725372829</v>
      </c>
      <c r="BH6">
        <v>1.6502455564142327</v>
      </c>
    </row>
    <row r="7" spans="1:60" x14ac:dyDescent="0.25">
      <c r="B7">
        <v>0.24449806132463517</v>
      </c>
      <c r="C7" s="16">
        <v>0.98641372219292867</v>
      </c>
      <c r="D7">
        <v>726.03676753872719</v>
      </c>
      <c r="E7">
        <v>1986</v>
      </c>
      <c r="F7">
        <v>1.4513250987715054</v>
      </c>
      <c r="G7" t="s">
        <v>28</v>
      </c>
      <c r="H7">
        <f>TINV(0.0455,H5)</f>
        <v>2.2548660037131212</v>
      </c>
      <c r="I7">
        <v>1988</v>
      </c>
      <c r="J7">
        <v>2.6697499572879311</v>
      </c>
      <c r="K7" t="s">
        <v>28</v>
      </c>
      <c r="L7">
        <f>TINV(0.0455,L5)</f>
        <v>2.2836816132996423</v>
      </c>
      <c r="M7">
        <v>1988</v>
      </c>
      <c r="N7">
        <v>2.6697499572879311</v>
      </c>
      <c r="O7" t="s">
        <v>28</v>
      </c>
      <c r="P7">
        <f>TINV(0.0455,P5)</f>
        <v>2.2836816132996423</v>
      </c>
      <c r="Q7">
        <v>1988</v>
      </c>
      <c r="R7">
        <v>2.6697499572879311</v>
      </c>
      <c r="S7" t="s">
        <v>28</v>
      </c>
      <c r="T7">
        <f>TINV(0.0455,T5)</f>
        <v>2.2836816132996423</v>
      </c>
      <c r="U7">
        <v>1988</v>
      </c>
      <c r="V7">
        <v>2.6697499572879311</v>
      </c>
      <c r="W7" t="s">
        <v>28</v>
      </c>
      <c r="X7">
        <f>TINV(0.0455,X5)</f>
        <v>2.2836816132996423</v>
      </c>
      <c r="Y7">
        <v>1988</v>
      </c>
      <c r="Z7">
        <v>2.6697499572879311</v>
      </c>
      <c r="AA7" t="s">
        <v>28</v>
      </c>
      <c r="AB7">
        <f>TINV(0.0455,AB5)</f>
        <v>2.2836816132996423</v>
      </c>
      <c r="AC7">
        <v>1988</v>
      </c>
      <c r="AD7">
        <v>2.6697499572879311</v>
      </c>
      <c r="AE7" t="s">
        <v>28</v>
      </c>
      <c r="AF7">
        <f>TINV(0.0455,AF5)</f>
        <v>2.2836816132996423</v>
      </c>
      <c r="AG7">
        <v>1986</v>
      </c>
      <c r="AH7">
        <v>1.4513250987715054</v>
      </c>
      <c r="AI7" t="s">
        <v>28</v>
      </c>
      <c r="AJ7">
        <f>TINV(0.0455,AJ5)</f>
        <v>2.2836816132996423</v>
      </c>
      <c r="AK7">
        <v>1986</v>
      </c>
      <c r="AL7">
        <v>1.4513250987715054</v>
      </c>
      <c r="AM7" t="s">
        <v>28</v>
      </c>
      <c r="AN7">
        <f>TINV(0.0455,AN5)</f>
        <v>2.2836816132996423</v>
      </c>
      <c r="AO7">
        <v>1986</v>
      </c>
      <c r="AP7">
        <v>1.4513250987715054</v>
      </c>
      <c r="AQ7" t="s">
        <v>28</v>
      </c>
      <c r="AR7">
        <f>TINV(0.0455,AR5)</f>
        <v>2.2836816132996423</v>
      </c>
      <c r="AS7">
        <v>1986</v>
      </c>
      <c r="AT7">
        <v>1.4513250987715054</v>
      </c>
      <c r="AU7" t="s">
        <v>28</v>
      </c>
      <c r="AV7">
        <f>TINV(0.0455,AV5)</f>
        <v>2.2836816132996423</v>
      </c>
      <c r="AW7">
        <v>1986</v>
      </c>
      <c r="AX7">
        <v>1.4513250987715054</v>
      </c>
      <c r="AY7" t="s">
        <v>28</v>
      </c>
      <c r="AZ7">
        <f>TINV(0.0455,AZ5)</f>
        <v>2.2836816132996423</v>
      </c>
      <c r="BA7">
        <v>1986</v>
      </c>
      <c r="BB7">
        <v>1.4513250987715054</v>
      </c>
      <c r="BC7" t="s">
        <v>28</v>
      </c>
      <c r="BD7">
        <f>TINV(0.0455,BD5)</f>
        <v>2.2836816132996423</v>
      </c>
      <c r="BE7">
        <v>1986</v>
      </c>
      <c r="BF7">
        <v>1.4513250987715054</v>
      </c>
    </row>
    <row r="8" spans="1:60" x14ac:dyDescent="0.25">
      <c r="B8">
        <v>0.24414274089405261</v>
      </c>
      <c r="C8" s="16">
        <v>0.98754579852502844</v>
      </c>
      <c r="D8">
        <v>792.94188431883106</v>
      </c>
      <c r="E8">
        <v>1988</v>
      </c>
      <c r="F8">
        <v>2.6697499572879311</v>
      </c>
      <c r="G8" t="s">
        <v>29</v>
      </c>
      <c r="H8">
        <f>H7*G3</f>
        <v>2.0519186902457194E-2</v>
      </c>
      <c r="I8">
        <v>1993</v>
      </c>
      <c r="J8">
        <v>4.2169650342858231</v>
      </c>
      <c r="K8" t="s">
        <v>29</v>
      </c>
      <c r="L8">
        <f>L7*K3</f>
        <v>1.7557334655053675E-2</v>
      </c>
      <c r="M8">
        <v>1993</v>
      </c>
      <c r="N8">
        <v>4.2169650342858231</v>
      </c>
      <c r="O8" t="s">
        <v>29</v>
      </c>
      <c r="P8">
        <f>P7*O3</f>
        <v>2.1910743643033553E-2</v>
      </c>
      <c r="Q8">
        <v>1993</v>
      </c>
      <c r="R8">
        <v>4.2169650342858231</v>
      </c>
      <c r="S8" t="s">
        <v>29</v>
      </c>
      <c r="T8">
        <f>T7*S3</f>
        <v>2.2673357559137089E-2</v>
      </c>
      <c r="U8">
        <v>1993</v>
      </c>
      <c r="V8">
        <v>4.2169650342858231</v>
      </c>
      <c r="W8" t="s">
        <v>29</v>
      </c>
      <c r="X8">
        <f>X7*W3</f>
        <v>2.2428144654177248E-2</v>
      </c>
      <c r="Y8">
        <v>1993</v>
      </c>
      <c r="Z8">
        <v>4.2169650342858231</v>
      </c>
      <c r="AA8" t="s">
        <v>29</v>
      </c>
      <c r="AB8">
        <f>AB7*AA3</f>
        <v>2.2018987996237929E-2</v>
      </c>
      <c r="AC8">
        <v>1993</v>
      </c>
      <c r="AD8">
        <v>4.2169650342858231</v>
      </c>
      <c r="AE8" t="s">
        <v>29</v>
      </c>
      <c r="AF8">
        <f>AF7*AE3</f>
        <v>2.0721999927268957E-2</v>
      </c>
      <c r="AG8">
        <v>1993</v>
      </c>
      <c r="AH8">
        <v>4.2169650342858231</v>
      </c>
      <c r="AI8" t="s">
        <v>29</v>
      </c>
      <c r="AJ8">
        <f>AJ7*AI3</f>
        <v>1.97997037349553E-2</v>
      </c>
      <c r="AK8">
        <v>1988</v>
      </c>
      <c r="AL8">
        <v>2.6697499572879311</v>
      </c>
      <c r="AM8" t="s">
        <v>29</v>
      </c>
      <c r="AN8">
        <f>AN7*AM3</f>
        <v>2.1436045966639929E-2</v>
      </c>
      <c r="AO8">
        <v>1988</v>
      </c>
      <c r="AP8">
        <v>2.6697499572879311</v>
      </c>
      <c r="AQ8" t="s">
        <v>29</v>
      </c>
      <c r="AR8">
        <f>AR7*AQ3</f>
        <v>2.2033049772441745E-2</v>
      </c>
      <c r="AS8">
        <v>1988</v>
      </c>
      <c r="AT8">
        <v>2.6697499572879311</v>
      </c>
      <c r="AU8" t="s">
        <v>29</v>
      </c>
      <c r="AV8">
        <f>AV7*AU3</f>
        <v>1.9720557101917623E-2</v>
      </c>
      <c r="AW8">
        <v>1988</v>
      </c>
      <c r="AX8">
        <v>2.6697499572879311</v>
      </c>
      <c r="AY8" t="s">
        <v>29</v>
      </c>
      <c r="AZ8">
        <f>AZ7*AY3</f>
        <v>2.2656713689961729E-2</v>
      </c>
      <c r="BA8">
        <v>1988</v>
      </c>
      <c r="BB8">
        <v>2.6697499572879311</v>
      </c>
      <c r="BC8" t="s">
        <v>29</v>
      </c>
      <c r="BD8">
        <f>BD7*BC3</f>
        <v>2.3683127893285194E-2</v>
      </c>
      <c r="BE8">
        <v>1988</v>
      </c>
      <c r="BF8">
        <v>2.6697499572879311</v>
      </c>
    </row>
    <row r="9" spans="1:60" x14ac:dyDescent="0.25">
      <c r="B9">
        <v>0.24410208556477397</v>
      </c>
      <c r="C9" s="16">
        <v>0.98542862806086973</v>
      </c>
      <c r="D9">
        <v>676.27717704094607</v>
      </c>
      <c r="E9">
        <v>1993</v>
      </c>
      <c r="F9">
        <v>4.2169650342858231</v>
      </c>
      <c r="G9" t="s">
        <v>30</v>
      </c>
      <c r="H9">
        <f>G2+H8</f>
        <v>1.2963763032467015</v>
      </c>
      <c r="I9">
        <v>1996</v>
      </c>
      <c r="J9">
        <v>10.521043676924872</v>
      </c>
      <c r="K9" t="s">
        <v>30</v>
      </c>
      <c r="L9">
        <f>K2+L8</f>
        <v>1.2807804624822072</v>
      </c>
      <c r="M9">
        <v>1996</v>
      </c>
      <c r="N9">
        <v>10.521043676924872</v>
      </c>
      <c r="O9" t="s">
        <v>30</v>
      </c>
      <c r="P9">
        <f>O2+P8</f>
        <v>1.3037267729354209</v>
      </c>
      <c r="Q9">
        <v>1996</v>
      </c>
      <c r="R9">
        <v>10.521043676924872</v>
      </c>
      <c r="S9" t="s">
        <v>30</v>
      </c>
      <c r="T9">
        <f>S2+T8</f>
        <v>1.2976222258901018</v>
      </c>
      <c r="U9">
        <v>1996</v>
      </c>
      <c r="V9">
        <v>10.521043676924872</v>
      </c>
      <c r="W9" t="s">
        <v>30</v>
      </c>
      <c r="X9">
        <f>W2+X8</f>
        <v>1.2985098582858503</v>
      </c>
      <c r="Y9">
        <v>1996</v>
      </c>
      <c r="Z9">
        <v>10.521043676924872</v>
      </c>
      <c r="AA9" t="s">
        <v>30</v>
      </c>
      <c r="AB9">
        <f>AA2+AB8</f>
        <v>1.2987942590809434</v>
      </c>
      <c r="AC9">
        <v>1996</v>
      </c>
      <c r="AD9">
        <v>10.521043676924872</v>
      </c>
      <c r="AE9" t="s">
        <v>30</v>
      </c>
      <c r="AF9">
        <f>AE2+AF8</f>
        <v>1.2977021864991747</v>
      </c>
      <c r="AG9">
        <v>1996</v>
      </c>
      <c r="AH9">
        <v>10.521043676924872</v>
      </c>
      <c r="AI9" t="s">
        <v>30</v>
      </c>
      <c r="AJ9">
        <f>AI2+AJ8</f>
        <v>1.2963262337586159</v>
      </c>
      <c r="AK9">
        <v>1996</v>
      </c>
      <c r="AL9">
        <v>10.521043676924872</v>
      </c>
      <c r="AM9" t="s">
        <v>30</v>
      </c>
      <c r="AN9">
        <f>AM2+AN8</f>
        <v>1.2979106794388322</v>
      </c>
      <c r="AO9">
        <v>1993</v>
      </c>
      <c r="AP9">
        <v>4.2169650342858231</v>
      </c>
      <c r="AQ9" t="s">
        <v>30</v>
      </c>
      <c r="AR9">
        <f>AQ2+AR8</f>
        <v>1.2981847307557088</v>
      </c>
      <c r="AS9">
        <v>1993</v>
      </c>
      <c r="AT9">
        <v>4.2169650342858231</v>
      </c>
      <c r="AU9" t="s">
        <v>30</v>
      </c>
      <c r="AV9">
        <f>AU2+AV8</f>
        <v>1.3004302074716159</v>
      </c>
      <c r="AW9">
        <v>1993</v>
      </c>
      <c r="AX9">
        <v>4.2169650342858231</v>
      </c>
      <c r="AY9" t="s">
        <v>30</v>
      </c>
      <c r="AZ9">
        <f>AY2+AZ8</f>
        <v>1.2969190726087541</v>
      </c>
      <c r="BA9">
        <v>1993</v>
      </c>
      <c r="BB9">
        <v>4.2169650342858231</v>
      </c>
      <c r="BC9" t="s">
        <v>30</v>
      </c>
      <c r="BD9">
        <f>BC2+BD8</f>
        <v>1.2981448116673426</v>
      </c>
      <c r="BE9">
        <v>1993</v>
      </c>
      <c r="BF9">
        <v>4.2169650342858231</v>
      </c>
    </row>
    <row r="10" spans="1:60" x14ac:dyDescent="0.25">
      <c r="B10">
        <v>0.24384905010179259</v>
      </c>
      <c r="C10" s="16">
        <v>0.98458689855891357</v>
      </c>
      <c r="D10">
        <v>638.79868845495332</v>
      </c>
      <c r="E10">
        <v>1996</v>
      </c>
      <c r="F10">
        <v>10.521043676924872</v>
      </c>
      <c r="G10" t="s">
        <v>31</v>
      </c>
      <c r="H10">
        <f>G2-H8</f>
        <v>1.255337929441787</v>
      </c>
      <c r="I10">
        <v>2000</v>
      </c>
      <c r="J10">
        <v>16.618362775387507</v>
      </c>
      <c r="K10" t="s">
        <v>31</v>
      </c>
      <c r="L10">
        <f>K2-L8</f>
        <v>1.2456657931720998</v>
      </c>
      <c r="M10">
        <v>2000</v>
      </c>
      <c r="N10">
        <v>16.618362775387507</v>
      </c>
      <c r="O10" t="s">
        <v>31</v>
      </c>
      <c r="P10">
        <f>O2-P8</f>
        <v>1.259905285649354</v>
      </c>
      <c r="Q10">
        <v>2000</v>
      </c>
      <c r="R10">
        <v>16.618362775387507</v>
      </c>
      <c r="S10" t="s">
        <v>31</v>
      </c>
      <c r="T10">
        <f>S2-T8</f>
        <v>1.2522755107718275</v>
      </c>
      <c r="U10">
        <v>2000</v>
      </c>
      <c r="V10">
        <v>16.618362775387507</v>
      </c>
      <c r="W10" t="s">
        <v>31</v>
      </c>
      <c r="X10">
        <f>W2-X8</f>
        <v>1.2536535689774959</v>
      </c>
      <c r="Y10">
        <v>2000</v>
      </c>
      <c r="Z10">
        <v>16.618362775387507</v>
      </c>
      <c r="AA10" t="s">
        <v>31</v>
      </c>
      <c r="AB10">
        <f>AA2-AB8</f>
        <v>1.2547562830884673</v>
      </c>
      <c r="AC10">
        <v>2000</v>
      </c>
      <c r="AD10">
        <v>16.618362775387507</v>
      </c>
      <c r="AE10" t="s">
        <v>31</v>
      </c>
      <c r="AF10">
        <f>AE2-AF8</f>
        <v>1.2562581866446367</v>
      </c>
      <c r="AG10">
        <v>2000</v>
      </c>
      <c r="AH10">
        <v>16.618362775387507</v>
      </c>
      <c r="AI10" t="s">
        <v>31</v>
      </c>
      <c r="AJ10">
        <f>AI2-AJ8</f>
        <v>1.2567268262887052</v>
      </c>
      <c r="AK10">
        <v>2000</v>
      </c>
      <c r="AL10">
        <v>16.618362775387507</v>
      </c>
      <c r="AM10" t="s">
        <v>31</v>
      </c>
      <c r="AN10">
        <f>AM2-AN8</f>
        <v>1.2550385875055525</v>
      </c>
      <c r="AO10">
        <v>2000</v>
      </c>
      <c r="AP10">
        <v>16.618362775387507</v>
      </c>
      <c r="AQ10" t="s">
        <v>31</v>
      </c>
      <c r="AR10">
        <f>AQ2-AR8</f>
        <v>1.2541186312108255</v>
      </c>
      <c r="AS10">
        <v>1996</v>
      </c>
      <c r="AT10">
        <v>10.521043676924872</v>
      </c>
      <c r="AU10" t="s">
        <v>31</v>
      </c>
      <c r="AV10">
        <f>AU2-AV8</f>
        <v>1.2609890932677805</v>
      </c>
      <c r="AW10">
        <v>1996</v>
      </c>
      <c r="AX10">
        <v>10.521043676924872</v>
      </c>
      <c r="AY10" t="s">
        <v>31</v>
      </c>
      <c r="AZ10">
        <f>AY2-AZ8</f>
        <v>1.2516056452288304</v>
      </c>
      <c r="BA10">
        <v>1996</v>
      </c>
      <c r="BB10">
        <v>10.521043676924872</v>
      </c>
      <c r="BC10" t="s">
        <v>31</v>
      </c>
      <c r="BD10">
        <f>BC2-BD8</f>
        <v>1.2507785558807722</v>
      </c>
      <c r="BE10">
        <v>1996</v>
      </c>
      <c r="BF10">
        <v>10.521043676924872</v>
      </c>
    </row>
    <row r="11" spans="1:60" x14ac:dyDescent="0.25">
      <c r="B11">
        <v>0.24741433865199686</v>
      </c>
      <c r="C11" s="16">
        <v>0.98796464454377431</v>
      </c>
      <c r="D11">
        <v>820.88530591152323</v>
      </c>
      <c r="E11">
        <v>2000</v>
      </c>
      <c r="F11">
        <v>16.618362775387507</v>
      </c>
      <c r="G11" t="s">
        <v>32</v>
      </c>
      <c r="H11" s="17">
        <f>LN(G2)</f>
        <v>0.2436182008659753</v>
      </c>
      <c r="I11">
        <v>2002</v>
      </c>
      <c r="J11">
        <v>56.234132519034915</v>
      </c>
      <c r="K11" t="s">
        <v>32</v>
      </c>
      <c r="L11" s="17">
        <f>LN(K2)</f>
        <v>0.23366649271122161</v>
      </c>
      <c r="M11">
        <v>2002</v>
      </c>
      <c r="N11">
        <v>56.234132519034915</v>
      </c>
      <c r="O11" t="s">
        <v>32</v>
      </c>
      <c r="P11" s="17">
        <f>LN(O2)</f>
        <v>0.24827784530889968</v>
      </c>
      <c r="Q11">
        <v>2002</v>
      </c>
      <c r="R11">
        <v>56.234132519034915</v>
      </c>
      <c r="S11" t="s">
        <v>32</v>
      </c>
      <c r="T11" s="17">
        <f>LN(S2)</f>
        <v>0.2429060745364002</v>
      </c>
      <c r="U11">
        <v>2002</v>
      </c>
      <c r="V11">
        <v>56.234132519034915</v>
      </c>
      <c r="W11" t="s">
        <v>32</v>
      </c>
      <c r="X11" s="17">
        <f>LN(W2)</f>
        <v>0.24379422176849108</v>
      </c>
      <c r="Y11">
        <v>2002</v>
      </c>
      <c r="Z11">
        <v>56.234132519034915</v>
      </c>
      <c r="AA11" t="s">
        <v>32</v>
      </c>
      <c r="AB11" s="17">
        <f>LN(AA2)</f>
        <v>0.24433757964106145</v>
      </c>
      <c r="AC11">
        <v>2002</v>
      </c>
      <c r="AD11">
        <v>56.234132519034915</v>
      </c>
      <c r="AE11" t="s">
        <v>32</v>
      </c>
      <c r="AF11" s="17">
        <f>LN(AE2)</f>
        <v>0.24449806132463517</v>
      </c>
      <c r="AG11">
        <v>2002</v>
      </c>
      <c r="AH11">
        <v>56.234132519034915</v>
      </c>
      <c r="AI11" t="s">
        <v>32</v>
      </c>
      <c r="AJ11" s="17">
        <f>LN(AI2)</f>
        <v>0.24414274089405261</v>
      </c>
      <c r="AK11">
        <v>2002</v>
      </c>
      <c r="AL11">
        <v>56.234132519034915</v>
      </c>
      <c r="AM11" t="s">
        <v>32</v>
      </c>
      <c r="AN11" s="17">
        <f>LN(AM2)</f>
        <v>0.24410208556477397</v>
      </c>
      <c r="AO11">
        <v>2002</v>
      </c>
      <c r="AP11">
        <v>56.234132519034915</v>
      </c>
      <c r="AQ11" t="s">
        <v>32</v>
      </c>
      <c r="AR11" s="17">
        <f>LN(AQ2)</f>
        <v>0.24384905010179259</v>
      </c>
      <c r="AS11">
        <v>2002</v>
      </c>
      <c r="AT11">
        <v>56.234132519034915</v>
      </c>
      <c r="AU11" t="s">
        <v>32</v>
      </c>
      <c r="AV11" s="17">
        <f>LN(AU2)</f>
        <v>0.24741433865199686</v>
      </c>
      <c r="AW11">
        <v>2000</v>
      </c>
      <c r="AX11">
        <v>16.618362775387507</v>
      </c>
      <c r="AY11" t="s">
        <v>32</v>
      </c>
      <c r="AZ11" s="17">
        <f>LN(AY2)</f>
        <v>0.24236746916589963</v>
      </c>
      <c r="BA11">
        <v>2000</v>
      </c>
      <c r="BB11">
        <v>16.618362775387507</v>
      </c>
      <c r="BC11" t="s">
        <v>32</v>
      </c>
      <c r="BD11" s="17">
        <f>LN(BC2)</f>
        <v>0.24252388065049563</v>
      </c>
      <c r="BE11">
        <v>2000</v>
      </c>
      <c r="BF11">
        <v>16.618362775387507</v>
      </c>
    </row>
    <row r="12" spans="1:60" x14ac:dyDescent="0.25">
      <c r="B12">
        <v>0.24236746916589963</v>
      </c>
      <c r="C12" s="16">
        <v>0.98351999793919032</v>
      </c>
      <c r="D12">
        <v>596.79604062553528</v>
      </c>
      <c r="E12">
        <v>2002</v>
      </c>
      <c r="F12">
        <v>56.234132519034915</v>
      </c>
      <c r="G12" t="s">
        <v>33</v>
      </c>
      <c r="H12" s="17">
        <f>LN(H9)</f>
        <v>0.259572913227961</v>
      </c>
      <c r="I12">
        <v>2006</v>
      </c>
      <c r="J12">
        <v>140.3003723190574</v>
      </c>
      <c r="K12" t="s">
        <v>33</v>
      </c>
      <c r="L12" s="17">
        <f>LN(L9)</f>
        <v>0.24746962843209147</v>
      </c>
      <c r="M12">
        <v>2006</v>
      </c>
      <c r="N12">
        <v>140.3003723190574</v>
      </c>
      <c r="O12" t="s">
        <v>33</v>
      </c>
      <c r="P12" s="17">
        <f>LN(P9)</f>
        <v>0.26522691159249356</v>
      </c>
      <c r="Q12">
        <v>2006</v>
      </c>
      <c r="R12">
        <v>140.3003723190574</v>
      </c>
      <c r="S12" t="s">
        <v>33</v>
      </c>
      <c r="T12" s="17">
        <f>LN(T9)</f>
        <v>0.26053353269263374</v>
      </c>
      <c r="U12">
        <v>2006</v>
      </c>
      <c r="V12">
        <v>140.3003723190574</v>
      </c>
      <c r="W12" t="s">
        <v>33</v>
      </c>
      <c r="X12" s="17">
        <f>LN(X9)</f>
        <v>0.26121734414872011</v>
      </c>
      <c r="Y12">
        <v>2006</v>
      </c>
      <c r="Z12">
        <v>140.3003723190574</v>
      </c>
      <c r="AA12" t="s">
        <v>33</v>
      </c>
      <c r="AB12" s="17">
        <f>LN(AB9)</f>
        <v>0.26143634106504432</v>
      </c>
      <c r="AC12">
        <v>2006</v>
      </c>
      <c r="AD12">
        <v>140.3003723190574</v>
      </c>
      <c r="AE12" t="s">
        <v>33</v>
      </c>
      <c r="AF12" s="17">
        <f>LN(AF9)</f>
        <v>0.26059515166305336</v>
      </c>
      <c r="AG12">
        <v>2006</v>
      </c>
      <c r="AH12">
        <v>140.3003723190574</v>
      </c>
      <c r="AI12" t="s">
        <v>33</v>
      </c>
      <c r="AJ12" s="17">
        <f>LN(AJ9)</f>
        <v>0.25953428983219751</v>
      </c>
      <c r="AK12">
        <v>2006</v>
      </c>
      <c r="AL12">
        <v>140.3003723190574</v>
      </c>
      <c r="AM12" t="s">
        <v>33</v>
      </c>
      <c r="AN12" s="17">
        <f>LN(AN9)</f>
        <v>0.26075580192245218</v>
      </c>
      <c r="AO12">
        <v>2006</v>
      </c>
      <c r="AP12">
        <v>140.3003723190574</v>
      </c>
      <c r="AQ12" t="s">
        <v>33</v>
      </c>
      <c r="AR12" s="17">
        <f>LN(AR9)</f>
        <v>0.2609669276898785</v>
      </c>
      <c r="AS12">
        <v>2006</v>
      </c>
      <c r="AT12">
        <v>140.3003723190574</v>
      </c>
      <c r="AU12" t="s">
        <v>33</v>
      </c>
      <c r="AV12" s="17">
        <f>LN(AV9)</f>
        <v>0.26269513854694498</v>
      </c>
      <c r="AW12">
        <v>2006</v>
      </c>
      <c r="AX12">
        <v>140.3003723190574</v>
      </c>
      <c r="AY12" t="s">
        <v>33</v>
      </c>
      <c r="AZ12" s="17">
        <f>LN(AZ9)</f>
        <v>0.25999150755780964</v>
      </c>
      <c r="BA12">
        <v>2002</v>
      </c>
      <c r="BB12">
        <v>56.234132519034915</v>
      </c>
      <c r="BC12" t="s">
        <v>33</v>
      </c>
      <c r="BD12" s="17">
        <f>LN(BD9)</f>
        <v>0.26093617728803847</v>
      </c>
      <c r="BE12">
        <v>2002</v>
      </c>
      <c r="BF12">
        <v>56.234132519034915</v>
      </c>
    </row>
    <row r="13" spans="1:60" x14ac:dyDescent="0.25">
      <c r="B13">
        <v>0.24252388065049563</v>
      </c>
      <c r="C13" s="16">
        <v>0.98204321463392341</v>
      </c>
      <c r="D13">
        <v>546.89255042785453</v>
      </c>
      <c r="E13">
        <v>2006</v>
      </c>
      <c r="F13">
        <v>140.3003723190574</v>
      </c>
      <c r="G13" t="s">
        <v>34</v>
      </c>
      <c r="H13" s="17">
        <f>LN(H10)</f>
        <v>0.22740480282551262</v>
      </c>
      <c r="I13">
        <v>2009</v>
      </c>
      <c r="J13">
        <v>258.0861540418075</v>
      </c>
      <c r="K13" t="s">
        <v>34</v>
      </c>
      <c r="L13" s="17">
        <f>LN(L10)</f>
        <v>0.21967016060841901</v>
      </c>
      <c r="M13">
        <v>2009</v>
      </c>
      <c r="N13">
        <v>258.0861540418075</v>
      </c>
      <c r="O13" t="s">
        <v>34</v>
      </c>
      <c r="P13" s="17">
        <f>LN(P10)</f>
        <v>0.23103654801841128</v>
      </c>
      <c r="Q13">
        <v>2009</v>
      </c>
      <c r="R13">
        <v>258.0861540418075</v>
      </c>
      <c r="S13" t="s">
        <v>34</v>
      </c>
      <c r="T13" s="17">
        <f>LN(T10)</f>
        <v>0.22496230499603953</v>
      </c>
      <c r="U13">
        <v>2009</v>
      </c>
      <c r="V13">
        <v>258.0861540418075</v>
      </c>
      <c r="W13" t="s">
        <v>34</v>
      </c>
      <c r="X13" s="17">
        <f>LN(X10)</f>
        <v>0.22606214326019308</v>
      </c>
      <c r="Y13">
        <v>2009</v>
      </c>
      <c r="Z13">
        <v>258.0861540418075</v>
      </c>
      <c r="AA13" t="s">
        <v>34</v>
      </c>
      <c r="AB13" s="17">
        <f>LN(AB10)</f>
        <v>0.22694135698286116</v>
      </c>
      <c r="AC13">
        <v>2009</v>
      </c>
      <c r="AD13">
        <v>258.0861540418075</v>
      </c>
      <c r="AE13" t="s">
        <v>34</v>
      </c>
      <c r="AF13" s="17">
        <f>LN(AF10)</f>
        <v>0.22813760953606416</v>
      </c>
      <c r="AG13">
        <v>2009</v>
      </c>
      <c r="AH13">
        <v>258.0861540418075</v>
      </c>
      <c r="AI13" t="s">
        <v>34</v>
      </c>
      <c r="AJ13" s="17">
        <f>LN(AJ10)</f>
        <v>0.22851058402424401</v>
      </c>
      <c r="AK13">
        <v>2009</v>
      </c>
      <c r="AL13">
        <v>258.0861540418075</v>
      </c>
      <c r="AM13" t="s">
        <v>34</v>
      </c>
      <c r="AN13" s="17">
        <f>LN(AN10)</f>
        <v>0.22716631912744389</v>
      </c>
      <c r="AO13">
        <v>2009</v>
      </c>
      <c r="AP13">
        <v>258.0861540418075</v>
      </c>
      <c r="AQ13" t="s">
        <v>34</v>
      </c>
      <c r="AR13" s="17">
        <f>LN(AR10)</f>
        <v>0.2264330399777067</v>
      </c>
      <c r="AS13">
        <v>2009</v>
      </c>
      <c r="AT13">
        <v>258.0861540418075</v>
      </c>
      <c r="AU13" t="s">
        <v>34</v>
      </c>
      <c r="AV13" s="17">
        <f>LN(AV10)</f>
        <v>0.23189640767319694</v>
      </c>
      <c r="AW13">
        <v>2009</v>
      </c>
      <c r="AX13">
        <v>258.0861540418075</v>
      </c>
      <c r="AY13" t="s">
        <v>34</v>
      </c>
      <c r="AZ13" s="17">
        <f>LN(AZ10)</f>
        <v>0.22442724321215804</v>
      </c>
      <c r="BA13">
        <v>2009</v>
      </c>
      <c r="BB13">
        <v>258.0861540418075</v>
      </c>
      <c r="BC13" t="s">
        <v>34</v>
      </c>
      <c r="BD13" s="17">
        <f>LN(BD10)</f>
        <v>0.22376620213156811</v>
      </c>
      <c r="BE13">
        <v>2006</v>
      </c>
      <c r="BF13">
        <v>140.3003723190574</v>
      </c>
    </row>
    <row r="14" spans="1:60" x14ac:dyDescent="0.25">
      <c r="B14">
        <v>0.24401762867769888</v>
      </c>
      <c r="C14" s="16">
        <v>0.98070872640932494</v>
      </c>
      <c r="D14">
        <v>508.3690933103444</v>
      </c>
      <c r="E14">
        <v>2009</v>
      </c>
      <c r="F14">
        <v>258.0861540418075</v>
      </c>
      <c r="G14" t="s">
        <v>35</v>
      </c>
      <c r="H14" s="17">
        <f>H12-H11</f>
        <v>1.5954712361985701E-2</v>
      </c>
      <c r="K14" t="s">
        <v>35</v>
      </c>
      <c r="L14" s="17">
        <f>L12-L11</f>
        <v>1.3803135720869858E-2</v>
      </c>
      <c r="O14" t="s">
        <v>35</v>
      </c>
      <c r="P14" s="17">
        <f>P12-P11</f>
        <v>1.6949066283593883E-2</v>
      </c>
      <c r="S14" t="s">
        <v>35</v>
      </c>
      <c r="T14" s="17">
        <f>T12-T11</f>
        <v>1.7627458156233539E-2</v>
      </c>
      <c r="W14" t="s">
        <v>35</v>
      </c>
      <c r="X14" s="17">
        <f>X12-X11</f>
        <v>1.7423122380229028E-2</v>
      </c>
      <c r="AA14" t="s">
        <v>35</v>
      </c>
      <c r="AB14" s="17">
        <f>AB12-AB11</f>
        <v>1.7098761423982867E-2</v>
      </c>
      <c r="AE14" t="s">
        <v>35</v>
      </c>
      <c r="AF14" s="17">
        <f>AF12-AF11</f>
        <v>1.6097090338418191E-2</v>
      </c>
      <c r="AI14" t="s">
        <v>35</v>
      </c>
      <c r="AJ14" s="17">
        <f>AJ12-AJ11</f>
        <v>1.53915489381449E-2</v>
      </c>
      <c r="AM14" t="s">
        <v>35</v>
      </c>
      <c r="AN14" s="17">
        <f>AN12-AN11</f>
        <v>1.6653716357678205E-2</v>
      </c>
      <c r="AQ14" t="s">
        <v>35</v>
      </c>
      <c r="AR14" s="17">
        <f>AR12-AR11</f>
        <v>1.7117877588085917E-2</v>
      </c>
      <c r="AU14" t="s">
        <v>35</v>
      </c>
      <c r="AV14" s="17">
        <f>AV12-AV11</f>
        <v>1.5280799894948127E-2</v>
      </c>
      <c r="AY14" t="s">
        <v>35</v>
      </c>
      <c r="AZ14" s="17">
        <f>AZ12-AZ11</f>
        <v>1.7624038391910013E-2</v>
      </c>
      <c r="BC14" t="s">
        <v>35</v>
      </c>
      <c r="BD14" s="17">
        <f>BD12-BD11</f>
        <v>1.8412296637542847E-2</v>
      </c>
    </row>
    <row r="15" spans="1:60" x14ac:dyDescent="0.25">
      <c r="A15" t="s">
        <v>47</v>
      </c>
      <c r="B15" s="10">
        <f>AVERAGE(B2:B14)</f>
        <v>0.24353057453826299</v>
      </c>
      <c r="C15" s="10">
        <f>AVERAGE(C2:C14)</f>
        <v>0.98500414507025147</v>
      </c>
      <c r="D15" s="10">
        <f>AVERAGE(D2:D14)</f>
        <v>673.6402708140281</v>
      </c>
      <c r="E15" s="10">
        <f>AVERAGE(E2:E14)</f>
        <v>1989.6923076923076</v>
      </c>
      <c r="F15" s="10">
        <f>AVERAGE(F2:F14)</f>
        <v>37.767858737005369</v>
      </c>
      <c r="G15" t="s">
        <v>36</v>
      </c>
      <c r="H15" s="17">
        <f>H11-H13</f>
        <v>1.6213398040462679E-2</v>
      </c>
      <c r="K15" t="s">
        <v>36</v>
      </c>
      <c r="L15" s="17">
        <f>L11-L13</f>
        <v>1.39963321028026E-2</v>
      </c>
      <c r="O15" t="s">
        <v>36</v>
      </c>
      <c r="P15" s="17">
        <f>P11-P13</f>
        <v>1.72412972904884E-2</v>
      </c>
      <c r="S15" t="s">
        <v>36</v>
      </c>
      <c r="T15" s="17">
        <f>T11-T13</f>
        <v>1.7943769540360671E-2</v>
      </c>
      <c r="W15" t="s">
        <v>36</v>
      </c>
      <c r="X15" s="17">
        <f>X11-X13</f>
        <v>1.7732078508297999E-2</v>
      </c>
      <c r="AA15" t="s">
        <v>36</v>
      </c>
      <c r="AB15" s="17">
        <f>AB11-AB13</f>
        <v>1.7396222658200289E-2</v>
      </c>
      <c r="AE15" t="s">
        <v>36</v>
      </c>
      <c r="AF15" s="17">
        <f>AF11-AF13</f>
        <v>1.6360451788571012E-2</v>
      </c>
      <c r="AI15" t="s">
        <v>36</v>
      </c>
      <c r="AJ15" s="17">
        <f>AJ11-AJ13</f>
        <v>1.5632156869808594E-2</v>
      </c>
      <c r="AM15" t="s">
        <v>36</v>
      </c>
      <c r="AN15" s="17">
        <f>AN11-AN13</f>
        <v>1.693576643733008E-2</v>
      </c>
      <c r="AQ15" t="s">
        <v>36</v>
      </c>
      <c r="AR15" s="17">
        <f>AR11-AR13</f>
        <v>1.741601012408589E-2</v>
      </c>
      <c r="AU15" t="s">
        <v>36</v>
      </c>
      <c r="AV15" s="17">
        <f>AV11-AV13</f>
        <v>1.5517930978799915E-2</v>
      </c>
      <c r="AY15" t="s">
        <v>36</v>
      </c>
      <c r="AZ15" s="17">
        <f>AZ11-AZ13</f>
        <v>1.794022595374159E-2</v>
      </c>
      <c r="BC15" t="s">
        <v>36</v>
      </c>
      <c r="BD15" s="17">
        <f>BD11-BD13</f>
        <v>1.8757678518927512E-2</v>
      </c>
    </row>
    <row r="16" spans="1:60" x14ac:dyDescent="0.25">
      <c r="A16" t="s">
        <v>48</v>
      </c>
      <c r="B16" s="10">
        <f>STDEV(B2:B14)</f>
        <v>3.4202019847066746E-3</v>
      </c>
      <c r="C16" s="10">
        <f>STDEV(C2:C14)</f>
        <v>2.3902563283406579E-3</v>
      </c>
      <c r="D16" s="10">
        <f>STDEV(D2:D14)</f>
        <v>116.06411806168035</v>
      </c>
      <c r="E16" s="10">
        <f>STDEV(E2:E14)</f>
        <v>12.290813747026782</v>
      </c>
      <c r="F16" s="10">
        <f>STDEV(F2:F14)</f>
        <v>77.096114327839288</v>
      </c>
      <c r="G16" t="s">
        <v>37</v>
      </c>
      <c r="H16" s="18">
        <f>AVERAGE(H14:H15)</f>
        <v>1.608405520122419E-2</v>
      </c>
      <c r="K16" t="s">
        <v>37</v>
      </c>
      <c r="L16" s="18">
        <f>AVERAGE(L14:L15)</f>
        <v>1.3899733911836229E-2</v>
      </c>
      <c r="O16" t="s">
        <v>37</v>
      </c>
      <c r="P16" s="18">
        <f>AVERAGE(P14:P15)</f>
        <v>1.7095181787041142E-2</v>
      </c>
      <c r="S16" t="s">
        <v>37</v>
      </c>
      <c r="T16" s="18">
        <f>AVERAGE(T14:T15)</f>
        <v>1.7785613848297105E-2</v>
      </c>
      <c r="W16" t="s">
        <v>37</v>
      </c>
      <c r="X16" s="18">
        <f>AVERAGE(X14:X15)</f>
        <v>1.7577600444263514E-2</v>
      </c>
      <c r="AA16" t="s">
        <v>37</v>
      </c>
      <c r="AB16" s="18">
        <f>AVERAGE(AB14:AB15)</f>
        <v>1.7247492041091578E-2</v>
      </c>
      <c r="AE16" t="s">
        <v>37</v>
      </c>
      <c r="AF16" s="18">
        <f>AVERAGE(AF14:AF15)</f>
        <v>1.6228771063494601E-2</v>
      </c>
      <c r="AI16" t="s">
        <v>37</v>
      </c>
      <c r="AJ16" s="18">
        <f>AVERAGE(AJ14:AJ15)</f>
        <v>1.5511852903976747E-2</v>
      </c>
      <c r="AM16" t="s">
        <v>37</v>
      </c>
      <c r="AN16" s="18">
        <f>AVERAGE(AN14:AN15)</f>
        <v>1.6794741397504143E-2</v>
      </c>
      <c r="AQ16" t="s">
        <v>37</v>
      </c>
      <c r="AR16" s="18">
        <f>AVERAGE(AR14:AR15)</f>
        <v>1.7266943856085903E-2</v>
      </c>
      <c r="AU16" t="s">
        <v>37</v>
      </c>
      <c r="AV16" s="18">
        <f>AVERAGE(AV14:AV15)</f>
        <v>1.5399365436874021E-2</v>
      </c>
      <c r="AY16" t="s">
        <v>37</v>
      </c>
      <c r="AZ16" s="18">
        <f>AVERAGE(AZ14:AZ15)</f>
        <v>1.7782132172825801E-2</v>
      </c>
      <c r="BC16" t="s">
        <v>37</v>
      </c>
      <c r="BD16" s="18">
        <f>AVERAGE(BD14:BD15)</f>
        <v>1.8584987578235179E-2</v>
      </c>
    </row>
    <row r="17" spans="1:56" x14ac:dyDescent="0.25">
      <c r="A17" t="s">
        <v>49</v>
      </c>
      <c r="B17" s="10">
        <f>MIN(B2:B14)</f>
        <v>0.23366649271122161</v>
      </c>
      <c r="C17" s="10">
        <f>MIN(C2:C14)</f>
        <v>0.98070872640932494</v>
      </c>
      <c r="D17" s="10">
        <f>MIN(D2:D14)</f>
        <v>508.3690933103444</v>
      </c>
      <c r="E17" s="10">
        <f>MIN(E2:E14)</f>
        <v>1972</v>
      </c>
      <c r="F17" s="10">
        <f>MIN(F2:F14)</f>
        <v>1.5013107289081741E-2</v>
      </c>
      <c r="G17" t="s">
        <v>38</v>
      </c>
      <c r="H17">
        <f>TINV(0.3173,H5)</f>
        <v>1.0475913649820714</v>
      </c>
      <c r="K17" t="s">
        <v>38</v>
      </c>
      <c r="L17">
        <f>TINV(0.3173,L5)</f>
        <v>1.052586480618851</v>
      </c>
      <c r="O17" t="s">
        <v>38</v>
      </c>
      <c r="P17">
        <f>TINV(0.3173,P5)</f>
        <v>1.052586480618851</v>
      </c>
      <c r="S17" t="s">
        <v>38</v>
      </c>
      <c r="T17">
        <f>TINV(0.3173,T5)</f>
        <v>1.052586480618851</v>
      </c>
      <c r="W17" t="s">
        <v>38</v>
      </c>
      <c r="X17">
        <f>TINV(0.3173,X5)</f>
        <v>1.052586480618851</v>
      </c>
      <c r="AA17" t="s">
        <v>38</v>
      </c>
      <c r="AB17">
        <f>TINV(0.3173,AB5)</f>
        <v>1.052586480618851</v>
      </c>
      <c r="AE17" t="s">
        <v>38</v>
      </c>
      <c r="AF17">
        <f>TINV(0.3173,AF5)</f>
        <v>1.052586480618851</v>
      </c>
      <c r="AI17" t="s">
        <v>38</v>
      </c>
      <c r="AJ17">
        <f>TINV(0.3173,AJ5)</f>
        <v>1.052586480618851</v>
      </c>
      <c r="AM17" t="s">
        <v>38</v>
      </c>
      <c r="AN17">
        <f>TINV(0.3173,AN5)</f>
        <v>1.052586480618851</v>
      </c>
      <c r="AQ17" t="s">
        <v>38</v>
      </c>
      <c r="AR17">
        <f>TINV(0.3173,AR5)</f>
        <v>1.052586480618851</v>
      </c>
      <c r="AU17" t="s">
        <v>38</v>
      </c>
      <c r="AV17">
        <f>TINV(0.3173,AV5)</f>
        <v>1.052586480618851</v>
      </c>
      <c r="AY17" t="s">
        <v>38</v>
      </c>
      <c r="AZ17">
        <f>TINV(0.3173,AZ5)</f>
        <v>1.052586480618851</v>
      </c>
      <c r="BC17" t="s">
        <v>38</v>
      </c>
      <c r="BD17">
        <f>TINV(0.3173,BD5)</f>
        <v>1.052586480618851</v>
      </c>
    </row>
    <row r="18" spans="1:56" x14ac:dyDescent="0.25">
      <c r="A18" t="s">
        <v>50</v>
      </c>
      <c r="B18" s="10">
        <f>MAX(B2:B14)</f>
        <v>0.24827784530889968</v>
      </c>
      <c r="C18" s="10">
        <f>MAX(C2:C14)</f>
        <v>0.98929030904465687</v>
      </c>
      <c r="D18" s="10">
        <f>MAX(D2:D14)</f>
        <v>923.73375961058343</v>
      </c>
      <c r="E18" s="10">
        <f>MAX(E2:E14)</f>
        <v>2009</v>
      </c>
      <c r="F18" s="10">
        <f>MAX(F2:F14)</f>
        <v>258.0861540418075</v>
      </c>
      <c r="G18" t="s">
        <v>39</v>
      </c>
      <c r="H18">
        <f>H17*G3</f>
        <v>9.5330378745655166E-3</v>
      </c>
      <c r="K18" t="s">
        <v>39</v>
      </c>
      <c r="L18">
        <f>L17*K3</f>
        <v>8.0924648103235797E-3</v>
      </c>
      <c r="O18" t="s">
        <v>39</v>
      </c>
      <c r="P18">
        <f>P17*O3</f>
        <v>1.0099022737954872E-2</v>
      </c>
      <c r="S18" t="s">
        <v>39</v>
      </c>
      <c r="T18">
        <f>T17*S3</f>
        <v>1.0450524056416926E-2</v>
      </c>
      <c r="W18" t="s">
        <v>39</v>
      </c>
      <c r="X18">
        <f>X17*W3</f>
        <v>1.0337501388488594E-2</v>
      </c>
      <c r="AA18" t="s">
        <v>39</v>
      </c>
      <c r="AB18">
        <f>AB17*AA3</f>
        <v>1.0148914343738583E-2</v>
      </c>
      <c r="AE18" t="s">
        <v>39</v>
      </c>
      <c r="AF18">
        <f>AF17*AE3</f>
        <v>9.5511111740803779E-3</v>
      </c>
      <c r="AI18" t="s">
        <v>39</v>
      </c>
      <c r="AJ18">
        <f>AJ17*AI3</f>
        <v>9.1260096636500698E-3</v>
      </c>
      <c r="AM18" t="s">
        <v>39</v>
      </c>
      <c r="AN18">
        <f>AN17*AM3</f>
        <v>9.8802267579709696E-3</v>
      </c>
      <c r="AQ18" t="s">
        <v>39</v>
      </c>
      <c r="AR18">
        <f>AR17*AQ3</f>
        <v>1.0155395648067271E-2</v>
      </c>
      <c r="AU18" t="s">
        <v>39</v>
      </c>
      <c r="AV18">
        <f>AV17*AU3</f>
        <v>9.0895296764938981E-3</v>
      </c>
      <c r="AY18" t="s">
        <v>39</v>
      </c>
      <c r="AZ18">
        <f>AZ17*AY3</f>
        <v>1.0442852622896095E-2</v>
      </c>
      <c r="BC18" t="s">
        <v>39</v>
      </c>
      <c r="BD18">
        <f>BD17*BC3</f>
        <v>1.0915943840008633E-2</v>
      </c>
    </row>
    <row r="19" spans="1:56" x14ac:dyDescent="0.25">
      <c r="A19" t="s">
        <v>51</v>
      </c>
      <c r="B19" s="10">
        <f>ABS(B18-B17)</f>
        <v>1.4611352597678068E-2</v>
      </c>
      <c r="C19" s="10">
        <f>ABS(C18-C17)</f>
        <v>8.5815826353319302E-3</v>
      </c>
      <c r="D19" s="10">
        <f>ABS(D18-D17)</f>
        <v>415.36466630023904</v>
      </c>
      <c r="E19" s="10">
        <f>ABS(E18-E17)</f>
        <v>37</v>
      </c>
      <c r="F19" s="10">
        <f>ABS(F18-F17)</f>
        <v>258.07114093451844</v>
      </c>
      <c r="G19" t="s">
        <v>40</v>
      </c>
      <c r="H19">
        <f>G2+H18</f>
        <v>1.2853901542188098</v>
      </c>
      <c r="K19" t="s">
        <v>40</v>
      </c>
      <c r="L19">
        <f>K2+L18</f>
        <v>1.2713155926374771</v>
      </c>
      <c r="O19" t="s">
        <v>40</v>
      </c>
      <c r="P19">
        <f>O2+P18</f>
        <v>1.2919150520303424</v>
      </c>
      <c r="S19" t="s">
        <v>40</v>
      </c>
      <c r="T19">
        <f>S2+T18</f>
        <v>1.2853993923873817</v>
      </c>
      <c r="W19" t="s">
        <v>40</v>
      </c>
      <c r="X19">
        <f>W2+X18</f>
        <v>1.2864192150201617</v>
      </c>
      <c r="AA19" t="s">
        <v>40</v>
      </c>
      <c r="AB19">
        <f>AA2+AB18</f>
        <v>1.2869241854284439</v>
      </c>
      <c r="AE19" t="s">
        <v>40</v>
      </c>
      <c r="AF19">
        <f>AE2+AF18</f>
        <v>1.2865312977459862</v>
      </c>
      <c r="AI19" t="s">
        <v>40</v>
      </c>
      <c r="AJ19">
        <f>AI2+AJ18</f>
        <v>1.2856525396873106</v>
      </c>
      <c r="AM19" t="s">
        <v>40</v>
      </c>
      <c r="AN19">
        <f>AM2+AN18</f>
        <v>1.2863548602301633</v>
      </c>
      <c r="AQ19" t="s">
        <v>40</v>
      </c>
      <c r="AR19">
        <f>AQ2+AR18</f>
        <v>1.2863070766313345</v>
      </c>
      <c r="AU19" t="s">
        <v>40</v>
      </c>
      <c r="AV19">
        <f>AU2+AV18</f>
        <v>1.2897991800461921</v>
      </c>
      <c r="AY19" t="s">
        <v>40</v>
      </c>
      <c r="AZ19">
        <f>AY2+AZ18</f>
        <v>1.2847052115416884</v>
      </c>
      <c r="BC19" t="s">
        <v>40</v>
      </c>
      <c r="BD19">
        <f>BC2+BD18</f>
        <v>1.285377627614066</v>
      </c>
    </row>
    <row r="20" spans="1:56" x14ac:dyDescent="0.25">
      <c r="A20" t="s">
        <v>52</v>
      </c>
      <c r="B20" s="10">
        <f>COUNT(B2:B14)</f>
        <v>13</v>
      </c>
      <c r="G20" t="s">
        <v>41</v>
      </c>
      <c r="H20">
        <f>G2-H18</f>
        <v>1.2663240784696788</v>
      </c>
      <c r="K20" t="s">
        <v>41</v>
      </c>
      <c r="L20">
        <f>K2-L18</f>
        <v>1.25513066301683</v>
      </c>
      <c r="O20" t="s">
        <v>41</v>
      </c>
      <c r="P20">
        <f>O2-P18</f>
        <v>1.2717170065544325</v>
      </c>
      <c r="S20" t="s">
        <v>41</v>
      </c>
      <c r="T20">
        <f>S2-T18</f>
        <v>1.2644983442745477</v>
      </c>
      <c r="W20" t="s">
        <v>41</v>
      </c>
      <c r="X20">
        <f>W2-X18</f>
        <v>1.2657442122431846</v>
      </c>
      <c r="AA20" t="s">
        <v>41</v>
      </c>
      <c r="AB20">
        <f>AA2-AB18</f>
        <v>1.2666263567409668</v>
      </c>
      <c r="AE20" t="s">
        <v>41</v>
      </c>
      <c r="AF20">
        <f>AE2-AF18</f>
        <v>1.2674290753978252</v>
      </c>
      <c r="AI20" t="s">
        <v>41</v>
      </c>
      <c r="AJ20">
        <f>AI2-AJ18</f>
        <v>1.2674005203600105</v>
      </c>
      <c r="AM20" t="s">
        <v>41</v>
      </c>
      <c r="AN20">
        <f>AM2-AN18</f>
        <v>1.2665944067142214</v>
      </c>
      <c r="AQ20" t="s">
        <v>41</v>
      </c>
      <c r="AR20">
        <f>AQ2-AR18</f>
        <v>1.2659962853351998</v>
      </c>
      <c r="AU20" t="s">
        <v>41</v>
      </c>
      <c r="AV20">
        <f>AU2-AV18</f>
        <v>1.2716201206932043</v>
      </c>
      <c r="AY20" t="s">
        <v>41</v>
      </c>
      <c r="AZ20">
        <f>AY2-AZ18</f>
        <v>1.2638195062958961</v>
      </c>
      <c r="BC20" t="s">
        <v>41</v>
      </c>
      <c r="BD20">
        <f>BC2-BD18</f>
        <v>1.2635457399340488</v>
      </c>
    </row>
    <row r="21" spans="1:56" x14ac:dyDescent="0.25">
      <c r="G21" t="s">
        <v>32</v>
      </c>
      <c r="H21" s="17">
        <f>LN(G2)</f>
        <v>0.2436182008659753</v>
      </c>
      <c r="K21" t="s">
        <v>32</v>
      </c>
      <c r="L21" s="17">
        <f>LN(K2)</f>
        <v>0.23366649271122161</v>
      </c>
      <c r="O21" t="s">
        <v>32</v>
      </c>
      <c r="P21" s="17">
        <f>LN(O2)</f>
        <v>0.24827784530889968</v>
      </c>
      <c r="S21" t="s">
        <v>32</v>
      </c>
      <c r="T21" s="17">
        <f>LN(S2)</f>
        <v>0.2429060745364002</v>
      </c>
      <c r="W21" t="s">
        <v>32</v>
      </c>
      <c r="X21" s="17">
        <f>LN(W2)</f>
        <v>0.24379422176849108</v>
      </c>
      <c r="AA21" t="s">
        <v>32</v>
      </c>
      <c r="AB21" s="17">
        <f>LN(AA2)</f>
        <v>0.24433757964106145</v>
      </c>
      <c r="AE21" t="s">
        <v>32</v>
      </c>
      <c r="AF21" s="17">
        <f>LN(AE2)</f>
        <v>0.24449806132463517</v>
      </c>
      <c r="AI21" t="s">
        <v>32</v>
      </c>
      <c r="AJ21" s="17">
        <f>LN(AI2)</f>
        <v>0.24414274089405261</v>
      </c>
      <c r="AM21" t="s">
        <v>32</v>
      </c>
      <c r="AN21" s="17">
        <f>LN(AM2)</f>
        <v>0.24410208556477397</v>
      </c>
      <c r="AQ21" t="s">
        <v>32</v>
      </c>
      <c r="AR21" s="17">
        <f>LN(AQ2)</f>
        <v>0.24384905010179259</v>
      </c>
      <c r="AU21" t="s">
        <v>32</v>
      </c>
      <c r="AV21" s="17">
        <f>LN(AU2)</f>
        <v>0.24741433865199686</v>
      </c>
      <c r="AY21" t="s">
        <v>32</v>
      </c>
      <c r="AZ21" s="17">
        <f>LN(AY2)</f>
        <v>0.24236746916589963</v>
      </c>
      <c r="BC21" t="s">
        <v>32</v>
      </c>
      <c r="BD21" s="17">
        <f>LN(BC2)</f>
        <v>0.24252388065049563</v>
      </c>
    </row>
    <row r="22" spans="1:56" x14ac:dyDescent="0.25">
      <c r="G22" t="s">
        <v>42</v>
      </c>
      <c r="H22" s="17">
        <f>LN(H19)</f>
        <v>0.25106229422352683</v>
      </c>
      <c r="K22" t="s">
        <v>42</v>
      </c>
      <c r="L22" s="17">
        <f>LN(L19)</f>
        <v>0.24005226401118909</v>
      </c>
      <c r="O22" t="s">
        <v>42</v>
      </c>
      <c r="P22" s="17">
        <f>LN(P19)</f>
        <v>0.25612565399631521</v>
      </c>
      <c r="S22" t="s">
        <v>42</v>
      </c>
      <c r="T22" s="17">
        <f>LN(T19)</f>
        <v>0.25106948125179535</v>
      </c>
      <c r="W22" t="s">
        <v>42</v>
      </c>
      <c r="X22" s="17">
        <f>LN(X19)</f>
        <v>0.25186255638026328</v>
      </c>
      <c r="AA22" t="s">
        <v>42</v>
      </c>
      <c r="AB22" s="17">
        <f>LN(AB19)</f>
        <v>0.2522550188978393</v>
      </c>
      <c r="AE22" t="s">
        <v>42</v>
      </c>
      <c r="AF22" s="17">
        <f>LN(AF19)</f>
        <v>0.25194968026806391</v>
      </c>
      <c r="AI22" t="s">
        <v>42</v>
      </c>
      <c r="AJ22" s="17">
        <f>LN(AJ19)</f>
        <v>0.25126640244003656</v>
      </c>
      <c r="AM22" t="s">
        <v>42</v>
      </c>
      <c r="AN22" s="17">
        <f>LN(AN19)</f>
        <v>0.25181252883168775</v>
      </c>
      <c r="AQ22" t="s">
        <v>42</v>
      </c>
      <c r="AR22" s="17">
        <f>LN(AR19)</f>
        <v>0.2517753816277355</v>
      </c>
      <c r="AU22" t="s">
        <v>42</v>
      </c>
      <c r="AV22" s="17">
        <f>LN(AV19)</f>
        <v>0.25448653187226949</v>
      </c>
      <c r="AY22" t="s">
        <v>42</v>
      </c>
      <c r="AZ22" s="17">
        <f>LN(AZ19)</f>
        <v>0.2505292846687357</v>
      </c>
      <c r="BC22" t="s">
        <v>42</v>
      </c>
      <c r="BD22" s="17">
        <f>LN(BD19)</f>
        <v>0.25105254880440936</v>
      </c>
    </row>
    <row r="23" spans="1:56" x14ac:dyDescent="0.25">
      <c r="G23" t="s">
        <v>43</v>
      </c>
      <c r="H23" s="17">
        <f>LN(H20)</f>
        <v>0.23611827711610442</v>
      </c>
      <c r="K23" t="s">
        <v>43</v>
      </c>
      <c r="L23" s="17">
        <f>LN(L20)</f>
        <v>0.22723968112189871</v>
      </c>
      <c r="O23" t="s">
        <v>43</v>
      </c>
      <c r="P23" s="17">
        <f>LN(P20)</f>
        <v>0.24036796104190503</v>
      </c>
      <c r="S23" t="s">
        <v>43</v>
      </c>
      <c r="T23" s="17">
        <f>LN(T20)</f>
        <v>0.23467547773560415</v>
      </c>
      <c r="W23" t="s">
        <v>43</v>
      </c>
      <c r="X23" s="17">
        <f>LN(X20)</f>
        <v>0.23566025926661902</v>
      </c>
      <c r="AA23" t="s">
        <v>43</v>
      </c>
      <c r="AB23" s="17">
        <f>LN(AB20)</f>
        <v>0.23635695393229555</v>
      </c>
      <c r="AE23" t="s">
        <v>43</v>
      </c>
      <c r="AF23" s="17">
        <f>LN(AF20)</f>
        <v>0.23699049862396038</v>
      </c>
      <c r="AI23" t="s">
        <v>43</v>
      </c>
      <c r="AJ23" s="17">
        <f>LN(AJ20)</f>
        <v>0.23696796848002979</v>
      </c>
      <c r="AM23" t="s">
        <v>43</v>
      </c>
      <c r="AN23" s="17">
        <f>LN(AN20)</f>
        <v>0.23633172910609168</v>
      </c>
      <c r="AQ23" t="s">
        <v>43</v>
      </c>
      <c r="AR23" s="17">
        <f>LN(AR20)</f>
        <v>0.23585938954327201</v>
      </c>
      <c r="AU23" t="s">
        <v>43</v>
      </c>
      <c r="AV23" s="17">
        <f>LN(AV20)</f>
        <v>0.24029177306018831</v>
      </c>
      <c r="AY23" t="s">
        <v>43</v>
      </c>
      <c r="AZ23" s="17">
        <f>LN(AZ20)</f>
        <v>0.23413848987641497</v>
      </c>
      <c r="BC23" t="s">
        <v>43</v>
      </c>
      <c r="BD23" s="17">
        <f>LN(BD20)</f>
        <v>0.23392184816756312</v>
      </c>
    </row>
    <row r="24" spans="1:56" x14ac:dyDescent="0.25">
      <c r="G24" t="s">
        <v>44</v>
      </c>
      <c r="H24" s="17">
        <f>H22-H21</f>
        <v>7.4440933575515289E-3</v>
      </c>
      <c r="K24" t="s">
        <v>44</v>
      </c>
      <c r="L24" s="17">
        <f>L22-L21</f>
        <v>6.3857712999674798E-3</v>
      </c>
      <c r="O24" t="s">
        <v>44</v>
      </c>
      <c r="P24" s="17">
        <f>P22-P21</f>
        <v>7.8478086874155251E-3</v>
      </c>
      <c r="S24" t="s">
        <v>44</v>
      </c>
      <c r="T24" s="17">
        <f>T22-T21</f>
        <v>8.163406715395144E-3</v>
      </c>
      <c r="W24" t="s">
        <v>44</v>
      </c>
      <c r="X24" s="17">
        <f>X22-X21</f>
        <v>8.0683346117721988E-3</v>
      </c>
      <c r="AA24" t="s">
        <v>44</v>
      </c>
      <c r="AB24" s="17">
        <f>AB22-AB21</f>
        <v>7.9174392567778473E-3</v>
      </c>
      <c r="AE24" t="s">
        <v>44</v>
      </c>
      <c r="AF24" s="17">
        <f>AF22-AF21</f>
        <v>7.451618943428745E-3</v>
      </c>
      <c r="AI24" t="s">
        <v>44</v>
      </c>
      <c r="AJ24" s="17">
        <f>AJ22-AJ21</f>
        <v>7.1236615459839558E-3</v>
      </c>
      <c r="AM24" t="s">
        <v>44</v>
      </c>
      <c r="AN24" s="17">
        <f>AN22-AN21</f>
        <v>7.7104432669137801E-3</v>
      </c>
      <c r="AQ24" t="s">
        <v>44</v>
      </c>
      <c r="AR24" s="17">
        <f>AR22-AR21</f>
        <v>7.926331525942909E-3</v>
      </c>
      <c r="AU24" t="s">
        <v>44</v>
      </c>
      <c r="AV24" s="17">
        <f>AV22-AV21</f>
        <v>7.0721932202726379E-3</v>
      </c>
      <c r="AY24" t="s">
        <v>44</v>
      </c>
      <c r="AZ24" s="17">
        <f>AZ22-AZ21</f>
        <v>8.1618155028360673E-3</v>
      </c>
      <c r="BC24" t="s">
        <v>44</v>
      </c>
      <c r="BD24" s="17">
        <f>BD22-BD21</f>
        <v>8.5286681539137321E-3</v>
      </c>
    </row>
    <row r="25" spans="1:56" x14ac:dyDescent="0.25">
      <c r="G25" t="s">
        <v>45</v>
      </c>
      <c r="H25" s="17">
        <f>H21-H23</f>
        <v>7.4999237498708793E-3</v>
      </c>
      <c r="K25" t="s">
        <v>45</v>
      </c>
      <c r="L25" s="17">
        <f>L21-L23</f>
        <v>6.4268115893229005E-3</v>
      </c>
      <c r="O25" t="s">
        <v>45</v>
      </c>
      <c r="P25" s="17">
        <f>P21-P23</f>
        <v>7.9098842669946545E-3</v>
      </c>
      <c r="S25" t="s">
        <v>45</v>
      </c>
      <c r="T25" s="17">
        <f>T21-T23</f>
        <v>8.2305968007960473E-3</v>
      </c>
      <c r="W25" t="s">
        <v>45</v>
      </c>
      <c r="X25" s="17">
        <f>X21-X23</f>
        <v>8.1339625018720663E-3</v>
      </c>
      <c r="AA25" t="s">
        <v>45</v>
      </c>
      <c r="AB25" s="17">
        <f>AB21-AB23</f>
        <v>7.9806257087658983E-3</v>
      </c>
      <c r="AE25" t="s">
        <v>45</v>
      </c>
      <c r="AF25" s="17">
        <f>AF21-AF23</f>
        <v>7.5075627006747914E-3</v>
      </c>
      <c r="AI25" t="s">
        <v>45</v>
      </c>
      <c r="AJ25" s="17">
        <f>AJ21-AJ23</f>
        <v>7.174772414022812E-3</v>
      </c>
      <c r="AM25" t="s">
        <v>45</v>
      </c>
      <c r="AN25" s="17">
        <f>AN21-AN23</f>
        <v>7.7703564586822926E-3</v>
      </c>
      <c r="AQ25" t="s">
        <v>45</v>
      </c>
      <c r="AR25" s="17">
        <f>AR21-AR23</f>
        <v>7.9896605585205727E-3</v>
      </c>
      <c r="AU25" t="s">
        <v>45</v>
      </c>
      <c r="AV25" s="17">
        <f>AV21-AV23</f>
        <v>7.122565591808544E-3</v>
      </c>
      <c r="AY25" t="s">
        <v>45</v>
      </c>
      <c r="AZ25" s="17">
        <f>AZ21-AZ23</f>
        <v>8.2289792894846558E-3</v>
      </c>
      <c r="BC25" t="s">
        <v>45</v>
      </c>
      <c r="BD25" s="17">
        <f>BD21-BD23</f>
        <v>8.602032482932509E-3</v>
      </c>
    </row>
    <row r="26" spans="1:56" x14ac:dyDescent="0.25">
      <c r="G26" t="s">
        <v>46</v>
      </c>
      <c r="H26" s="18">
        <f>AVERAGE(H24:H25)</f>
        <v>7.4720085537112041E-3</v>
      </c>
      <c r="K26" t="s">
        <v>46</v>
      </c>
      <c r="L26" s="18">
        <f>AVERAGE(L24:L25)</f>
        <v>6.4062914446451902E-3</v>
      </c>
      <c r="O26" t="s">
        <v>46</v>
      </c>
      <c r="P26" s="18">
        <f>AVERAGE(P24:P25)</f>
        <v>7.8788464772050898E-3</v>
      </c>
      <c r="S26" t="s">
        <v>46</v>
      </c>
      <c r="T26" s="18">
        <f>AVERAGE(T24:T25)</f>
        <v>8.1970017580955956E-3</v>
      </c>
      <c r="W26" t="s">
        <v>46</v>
      </c>
      <c r="X26" s="18">
        <f>AVERAGE(X24:X25)</f>
        <v>8.1011485568221325E-3</v>
      </c>
      <c r="AA26" t="s">
        <v>46</v>
      </c>
      <c r="AB26" s="18">
        <f>AVERAGE(AB24:AB25)</f>
        <v>7.9490324827718728E-3</v>
      </c>
      <c r="AE26" t="s">
        <v>46</v>
      </c>
      <c r="AF26" s="18">
        <f>AVERAGE(AF24:AF25)</f>
        <v>7.4795908220517682E-3</v>
      </c>
      <c r="AI26" t="s">
        <v>46</v>
      </c>
      <c r="AJ26" s="18">
        <f>AVERAGE(AJ24:AJ25)</f>
        <v>7.1492169800033839E-3</v>
      </c>
      <c r="AM26" t="s">
        <v>46</v>
      </c>
      <c r="AN26" s="18">
        <f>AVERAGE(AN24:AN25)</f>
        <v>7.7403998627980364E-3</v>
      </c>
      <c r="AQ26" t="s">
        <v>46</v>
      </c>
      <c r="AR26" s="18">
        <f>AVERAGE(AR24:AR25)</f>
        <v>7.9579960422317408E-3</v>
      </c>
      <c r="AU26" t="s">
        <v>46</v>
      </c>
      <c r="AV26" s="18">
        <f>AVERAGE(AV24:AV25)</f>
        <v>7.0973794060405909E-3</v>
      </c>
      <c r="AY26" t="s">
        <v>46</v>
      </c>
      <c r="AZ26" s="18">
        <f>AVERAGE(AZ24:AZ25)</f>
        <v>8.1953973961603616E-3</v>
      </c>
      <c r="BC26" t="s">
        <v>46</v>
      </c>
      <c r="BD26" s="18">
        <f>AVERAGE(BD24:BD25)</f>
        <v>8.5653503184231206E-3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17.25" thickTop="1" thickBot="1" x14ac:dyDescent="0.3">
      <c r="B1" s="10" t="s">
        <v>25</v>
      </c>
      <c r="C1" s="10" t="s">
        <v>26</v>
      </c>
      <c r="D1" s="10" t="s">
        <v>27</v>
      </c>
      <c r="E1" s="10" t="s">
        <v>10</v>
      </c>
      <c r="F1" s="10" t="s">
        <v>14</v>
      </c>
      <c r="G1" s="12">
        <f>LN(G2)</f>
        <v>0.2436182008659753</v>
      </c>
      <c r="H1" s="13">
        <f>G4</f>
        <v>0.98488399184668585</v>
      </c>
      <c r="I1" t="s">
        <v>10</v>
      </c>
      <c r="J1" t="s">
        <v>14</v>
      </c>
      <c r="K1" s="14">
        <f>LN(K2)</f>
        <v>0.23366649271122161</v>
      </c>
      <c r="L1" s="15">
        <f>K4</f>
        <v>0.98929030904465687</v>
      </c>
      <c r="M1" t="s">
        <v>10</v>
      </c>
      <c r="N1" t="s">
        <v>14</v>
      </c>
      <c r="O1" s="14">
        <f>LN(O2)</f>
        <v>0.24827784530889968</v>
      </c>
      <c r="P1" s="15">
        <f>O4</f>
        <v>0.98528604174186807</v>
      </c>
      <c r="Q1" t="s">
        <v>10</v>
      </c>
      <c r="R1" t="s">
        <v>14</v>
      </c>
      <c r="S1" s="14">
        <f>LN(S2)</f>
        <v>0.2429060745364002</v>
      </c>
      <c r="T1" s="15">
        <f>S4</f>
        <v>0.98356808274946306</v>
      </c>
      <c r="U1" t="s">
        <v>10</v>
      </c>
      <c r="V1" t="s">
        <v>14</v>
      </c>
      <c r="W1" s="14">
        <f>LN(W2)</f>
        <v>0.24379422176849108</v>
      </c>
      <c r="X1" s="15">
        <f>W4</f>
        <v>0.98403100616229655</v>
      </c>
      <c r="Y1" t="s">
        <v>10</v>
      </c>
      <c r="Z1" t="s">
        <v>14</v>
      </c>
      <c r="AA1" s="14">
        <f>LN(AA2)</f>
        <v>0.24433757964106145</v>
      </c>
      <c r="AB1" s="15">
        <f>AA4</f>
        <v>0.98466681535103096</v>
      </c>
      <c r="AC1" t="s">
        <v>10</v>
      </c>
      <c r="AD1" t="s">
        <v>14</v>
      </c>
      <c r="AE1" s="14">
        <f>LN(AE2)</f>
        <v>0.24449806132463517</v>
      </c>
      <c r="AF1" s="15">
        <f>AE4</f>
        <v>0.98641372219292867</v>
      </c>
      <c r="AG1" t="s">
        <v>10</v>
      </c>
      <c r="AH1" t="s">
        <v>14</v>
      </c>
      <c r="AI1" s="14">
        <f>LN(AI2)</f>
        <v>0.24414274089405261</v>
      </c>
      <c r="AJ1" s="15">
        <f>AI4</f>
        <v>0.98754579852502844</v>
      </c>
      <c r="AK1" t="s">
        <v>10</v>
      </c>
      <c r="AL1" t="s">
        <v>14</v>
      </c>
      <c r="AM1" s="14">
        <f>LN(AM2)</f>
        <v>0.24410208556477397</v>
      </c>
      <c r="AN1" s="15">
        <f>AM4</f>
        <v>0.98542862806086973</v>
      </c>
      <c r="AO1" t="s">
        <v>10</v>
      </c>
      <c r="AP1" t="s">
        <v>14</v>
      </c>
      <c r="AQ1" s="14">
        <f>LN(AQ2)</f>
        <v>0.24384905010179259</v>
      </c>
      <c r="AR1" s="15">
        <f>AQ4</f>
        <v>0.98458689855891357</v>
      </c>
      <c r="AS1" t="s">
        <v>10</v>
      </c>
      <c r="AT1" t="s">
        <v>14</v>
      </c>
      <c r="AU1" s="14">
        <f>LN(AU2)</f>
        <v>0.24741433865199686</v>
      </c>
      <c r="AV1" s="15">
        <f>AU4</f>
        <v>0.98796464454377431</v>
      </c>
      <c r="AW1" t="s">
        <v>10</v>
      </c>
      <c r="AX1" t="s">
        <v>14</v>
      </c>
      <c r="AY1" s="14">
        <f>LN(AY2)</f>
        <v>0.24236746916589963</v>
      </c>
      <c r="AZ1" s="15">
        <f>AY4</f>
        <v>0.98351999793919032</v>
      </c>
      <c r="BA1" t="s">
        <v>10</v>
      </c>
      <c r="BB1" t="s">
        <v>14</v>
      </c>
      <c r="BC1" s="14">
        <f>LN(BC2)</f>
        <v>0.24252388065049563</v>
      </c>
      <c r="BD1" s="15">
        <f>BC4</f>
        <v>0.98204321463392341</v>
      </c>
      <c r="BE1" t="s">
        <v>10</v>
      </c>
      <c r="BF1" t="s">
        <v>14</v>
      </c>
      <c r="BG1" s="14">
        <f>LN(BG2)</f>
        <v>0.24401762867769888</v>
      </c>
      <c r="BH1" s="15">
        <f>BG4</f>
        <v>0.98070872640932494</v>
      </c>
    </row>
    <row r="2" spans="1:60" ht="15.75" thickTop="1" x14ac:dyDescent="0.25">
      <c r="B2">
        <v>0.23366649271122161</v>
      </c>
      <c r="C2" s="16">
        <v>0.98929030904465687</v>
      </c>
      <c r="D2">
        <v>923.73375961058343</v>
      </c>
      <c r="E2">
        <v>1972</v>
      </c>
      <c r="F2">
        <v>1.5013107289081741E-2</v>
      </c>
      <c r="G2">
        <f t="array" ref="G2:H6">LOGEST(F2:F14,E2:E14,TRUE, TRUE)</f>
        <v>1.2758571163442443</v>
      </c>
      <c r="H2">
        <v>7.3646198003180279E-211</v>
      </c>
      <c r="I2">
        <v>1974</v>
      </c>
      <c r="J2">
        <v>8.0243851346073966E-2</v>
      </c>
      <c r="K2">
        <f t="array" ref="K2:L6">LOGEST(J2:J13,I2:I13,TRUE, TRUE)</f>
        <v>1.2632231278271535</v>
      </c>
      <c r="L2">
        <v>3.1667131516468564E-202</v>
      </c>
      <c r="M2">
        <v>1972</v>
      </c>
      <c r="N2">
        <v>1.5013107289081741E-2</v>
      </c>
      <c r="O2">
        <f t="array" ref="O2:P6">LOGEST(N2:N13,M2:M13,TRUE, TRUE)</f>
        <v>1.2818160292923875</v>
      </c>
      <c r="P2">
        <v>6.6483115260361514E-215</v>
      </c>
      <c r="Q2">
        <v>1972</v>
      </c>
      <c r="R2">
        <v>1.5013107289081741E-2</v>
      </c>
      <c r="S2">
        <f t="array" ref="S2:T6">LOGEST(R2:R13,Q2:Q13,TRUE, TRUE)</f>
        <v>1.2749488683309647</v>
      </c>
      <c r="T2">
        <v>3.0633451724871699E-210</v>
      </c>
      <c r="U2">
        <v>1972</v>
      </c>
      <c r="V2">
        <v>1.5013107289081741E-2</v>
      </c>
      <c r="W2">
        <f t="array" ref="W2:X6">LOGEST(V2:V13,U2:U13,TRUE, TRUE)</f>
        <v>1.2760817136316731</v>
      </c>
      <c r="X2">
        <v>5.1754566020109638E-211</v>
      </c>
      <c r="Y2">
        <v>1972</v>
      </c>
      <c r="Z2">
        <v>1.5013107289081741E-2</v>
      </c>
      <c r="AA2">
        <f t="array" ref="AA2:AB6">LOGEST(Z2:Z13,Y2:Y13,TRUE, TRUE)</f>
        <v>1.2767752710847053</v>
      </c>
      <c r="AB2">
        <v>1.7372516168252609E-211</v>
      </c>
      <c r="AC2">
        <v>1972</v>
      </c>
      <c r="AD2">
        <v>1.5013107289081741E-2</v>
      </c>
      <c r="AE2">
        <f t="array" ref="AE2:AF6">LOGEST(AD2:AD13,AC2:AC13,TRUE, TRUE)</f>
        <v>1.2769801865719057</v>
      </c>
      <c r="AF2">
        <v>1.2371458677173715E-211</v>
      </c>
      <c r="AG2">
        <v>1972</v>
      </c>
      <c r="AH2">
        <v>1.5013107289081741E-2</v>
      </c>
      <c r="AI2">
        <f t="array" ref="AI2:AJ6">LOGEST(AH2:AH13,AG2:AG13,TRUE, TRUE)</f>
        <v>1.2765265300236606</v>
      </c>
      <c r="AJ2">
        <v>2.4838078411735014E-211</v>
      </c>
      <c r="AK2">
        <v>1972</v>
      </c>
      <c r="AL2">
        <v>1.5013107289081741E-2</v>
      </c>
      <c r="AM2">
        <f t="array" ref="AM2:AN6">LOGEST(AL2:AL13,AK2:AK13,TRUE, TRUE)</f>
        <v>1.2764746334721924</v>
      </c>
      <c r="AN2">
        <v>2.8699800986439128E-211</v>
      </c>
      <c r="AO2">
        <v>1972</v>
      </c>
      <c r="AP2">
        <v>1.5013107289081741E-2</v>
      </c>
      <c r="AQ2">
        <f t="array" ref="AQ2:AR6">LOGEST(AP2:AP13,AO2:AO13,TRUE, TRUE)</f>
        <v>1.2761516809832671</v>
      </c>
      <c r="AR2">
        <v>4.6761346911447929E-211</v>
      </c>
      <c r="AS2">
        <v>1972</v>
      </c>
      <c r="AT2">
        <v>1.5013107289081741E-2</v>
      </c>
      <c r="AU2">
        <f t="array" ref="AU2:AV6">LOGEST(AT2:AT13,AS2:AS13,TRUE, TRUE)</f>
        <v>1.2807096503696982</v>
      </c>
      <c r="AV2">
        <v>4.0659653504334361E-214</v>
      </c>
      <c r="AW2">
        <v>1972</v>
      </c>
      <c r="AX2">
        <v>1.5013107289081741E-2</v>
      </c>
      <c r="AY2">
        <f t="array" ref="AY2:AZ6">LOGEST(AX2:AX13,AW2:AW13,TRUE, TRUE)</f>
        <v>1.2742623589187922</v>
      </c>
      <c r="AZ2">
        <v>8.7451829264344604E-210</v>
      </c>
      <c r="BA2">
        <v>1972</v>
      </c>
      <c r="BB2">
        <v>1.5013107289081741E-2</v>
      </c>
      <c r="BC2">
        <f t="array" ref="BC2:BD6">LOGEST(BB2:BB13,BA2:BA13,TRUE, TRUE)</f>
        <v>1.2744616837740574</v>
      </c>
      <c r="BD2">
        <v>6.4372764333826749E-210</v>
      </c>
      <c r="BE2">
        <v>1972</v>
      </c>
      <c r="BF2">
        <v>1.5013107289081741E-2</v>
      </c>
      <c r="BG2">
        <f t="array" ref="BG2:BH6">LOGEST(BF2:BF13,BE2:BE13,TRUE, TRUE)</f>
        <v>1.2763668309506158</v>
      </c>
      <c r="BH2">
        <v>3.3362043027015691E-211</v>
      </c>
    </row>
    <row r="3" spans="1:60" x14ac:dyDescent="0.25">
      <c r="B3">
        <v>0.24827784530889968</v>
      </c>
      <c r="C3" s="16">
        <v>0.98528604174186807</v>
      </c>
      <c r="D3">
        <v>669.6267751047402</v>
      </c>
      <c r="E3">
        <v>1974</v>
      </c>
      <c r="F3">
        <v>8.0243851346073966E-2</v>
      </c>
      <c r="G3">
        <v>9.0999584315289445E-3</v>
      </c>
      <c r="H3">
        <v>18.106436165332237</v>
      </c>
      <c r="I3">
        <v>1978</v>
      </c>
      <c r="J3">
        <v>0.12674801788800191</v>
      </c>
      <c r="K3">
        <v>7.6881709572839537E-3</v>
      </c>
      <c r="L3">
        <v>15.308666820592983</v>
      </c>
      <c r="M3">
        <v>1978</v>
      </c>
      <c r="N3">
        <v>0.12674801788800191</v>
      </c>
      <c r="O3">
        <v>9.5944826614315967E-3</v>
      </c>
      <c r="P3">
        <v>19.102925395570217</v>
      </c>
      <c r="Q3">
        <v>1974</v>
      </c>
      <c r="R3">
        <v>8.0243851346073966E-2</v>
      </c>
      <c r="S3">
        <v>9.9284232211235626E-3</v>
      </c>
      <c r="T3">
        <v>19.764527093431113</v>
      </c>
      <c r="U3">
        <v>1974</v>
      </c>
      <c r="V3">
        <v>8.0243851346073966E-2</v>
      </c>
      <c r="W3">
        <v>9.8210470862316514E-3</v>
      </c>
      <c r="X3">
        <v>19.549145972200705</v>
      </c>
      <c r="Y3">
        <v>1974</v>
      </c>
      <c r="Z3">
        <v>8.0243851346073966E-2</v>
      </c>
      <c r="AA3">
        <v>9.6418817176634215E-3</v>
      </c>
      <c r="AB3">
        <v>19.190911540582427</v>
      </c>
      <c r="AC3">
        <v>1974</v>
      </c>
      <c r="AD3">
        <v>8.0243851346073966E-2</v>
      </c>
      <c r="AE3">
        <v>9.073944374114476E-3</v>
      </c>
      <c r="AF3">
        <v>18.057490904103918</v>
      </c>
      <c r="AG3">
        <v>1974</v>
      </c>
      <c r="AH3">
        <v>8.0243851346073966E-2</v>
      </c>
      <c r="AI3">
        <v>8.6700806363051355E-3</v>
      </c>
      <c r="AJ3">
        <v>17.252343993860883</v>
      </c>
      <c r="AK3">
        <v>1974</v>
      </c>
      <c r="AL3">
        <v>8.0243851346073966E-2</v>
      </c>
      <c r="AM3">
        <v>9.3866175747973242E-3</v>
      </c>
      <c r="AN3">
        <v>18.67424749450868</v>
      </c>
      <c r="AO3">
        <v>1974</v>
      </c>
      <c r="AP3">
        <v>8.0243851346073966E-2</v>
      </c>
      <c r="AQ3">
        <v>9.6480392205841106E-3</v>
      </c>
      <c r="AR3">
        <v>19.19191565461794</v>
      </c>
      <c r="AS3">
        <v>1974</v>
      </c>
      <c r="AT3">
        <v>8.0243851346073966E-2</v>
      </c>
      <c r="AU3">
        <v>8.6354231636623889E-3</v>
      </c>
      <c r="AV3">
        <v>17.174724565536188</v>
      </c>
      <c r="AW3">
        <v>1974</v>
      </c>
      <c r="AX3">
        <v>8.0243851346073966E-2</v>
      </c>
      <c r="AY3">
        <v>9.9211350470285262E-3</v>
      </c>
      <c r="AZ3">
        <v>19.730173265975314</v>
      </c>
      <c r="BA3">
        <v>1974</v>
      </c>
      <c r="BB3">
        <v>8.0243851346073966E-2</v>
      </c>
      <c r="BC3">
        <v>1.0370590959510312E-2</v>
      </c>
      <c r="BD3">
        <v>20.620523031631457</v>
      </c>
      <c r="BE3">
        <v>1974</v>
      </c>
      <c r="BF3">
        <v>8.0243851346073966E-2</v>
      </c>
      <c r="BG3">
        <v>1.0822600631655539E-2</v>
      </c>
      <c r="BH3">
        <v>21.516551510504417</v>
      </c>
    </row>
    <row r="4" spans="1:60" ht="15.75" thickBot="1" x14ac:dyDescent="0.3">
      <c r="B4">
        <v>0.2429060745364002</v>
      </c>
      <c r="C4" s="16">
        <v>0.98356808274946306</v>
      </c>
      <c r="D4">
        <v>598.57171123310422</v>
      </c>
      <c r="E4">
        <v>1978</v>
      </c>
      <c r="F4">
        <v>0.12674801788800191</v>
      </c>
      <c r="G4">
        <v>0.98488399184668585</v>
      </c>
      <c r="H4">
        <v>0.38744554270182002</v>
      </c>
      <c r="I4">
        <v>1980</v>
      </c>
      <c r="J4">
        <v>0.23315624847200261</v>
      </c>
      <c r="K4">
        <v>0.98929030904465687</v>
      </c>
      <c r="L4">
        <v>0.29513632283353658</v>
      </c>
      <c r="M4">
        <v>1980</v>
      </c>
      <c r="N4">
        <v>0.23315624847200261</v>
      </c>
      <c r="O4">
        <v>0.98528604174186807</v>
      </c>
      <c r="P4">
        <v>0.37724744505116375</v>
      </c>
      <c r="Q4">
        <v>1980</v>
      </c>
      <c r="R4">
        <v>0.23315624847200261</v>
      </c>
      <c r="S4">
        <v>0.98356808274946306</v>
      </c>
      <c r="T4">
        <v>0.40508291199159935</v>
      </c>
      <c r="U4">
        <v>1978</v>
      </c>
      <c r="V4">
        <v>0.12674801788800191</v>
      </c>
      <c r="W4">
        <v>0.98403100616229655</v>
      </c>
      <c r="X4">
        <v>0.40624010708389502</v>
      </c>
      <c r="Y4">
        <v>1978</v>
      </c>
      <c r="Z4">
        <v>0.12674801788800191</v>
      </c>
      <c r="AA4">
        <v>0.98466681535103096</v>
      </c>
      <c r="AB4">
        <v>0.40319516470281236</v>
      </c>
      <c r="AC4">
        <v>1978</v>
      </c>
      <c r="AD4">
        <v>0.12674801788800191</v>
      </c>
      <c r="AE4">
        <v>0.98641372219292867</v>
      </c>
      <c r="AF4">
        <v>0.38476092158005554</v>
      </c>
      <c r="AG4">
        <v>1978</v>
      </c>
      <c r="AH4">
        <v>0.12674801788800191</v>
      </c>
      <c r="AI4">
        <v>0.98754579852502844</v>
      </c>
      <c r="AJ4">
        <v>0.36882676563446454</v>
      </c>
      <c r="AK4">
        <v>1978</v>
      </c>
      <c r="AL4">
        <v>0.12674801788800191</v>
      </c>
      <c r="AM4">
        <v>0.98542862806086973</v>
      </c>
      <c r="AN4">
        <v>0.39834184728562816</v>
      </c>
      <c r="AO4">
        <v>1978</v>
      </c>
      <c r="AP4">
        <v>0.12674801788800191</v>
      </c>
      <c r="AQ4">
        <v>0.98458689855891357</v>
      </c>
      <c r="AR4">
        <v>0.40586798518625167</v>
      </c>
      <c r="AS4">
        <v>1978</v>
      </c>
      <c r="AT4">
        <v>0.12674801788800191</v>
      </c>
      <c r="AU4">
        <v>0.98796464454377431</v>
      </c>
      <c r="AV4">
        <v>0.35580318795022425</v>
      </c>
      <c r="AW4">
        <v>1978</v>
      </c>
      <c r="AX4">
        <v>0.12674801788800191</v>
      </c>
      <c r="AY4">
        <v>0.98351999793919032</v>
      </c>
      <c r="AZ4">
        <v>0.40283555014974137</v>
      </c>
      <c r="BA4">
        <v>1978</v>
      </c>
      <c r="BB4">
        <v>0.12674801788800191</v>
      </c>
      <c r="BC4">
        <v>0.98204321463392341</v>
      </c>
      <c r="BD4">
        <v>0.40494026037985231</v>
      </c>
      <c r="BE4">
        <v>1978</v>
      </c>
      <c r="BF4">
        <v>0.12674801788800191</v>
      </c>
      <c r="BG4">
        <v>0.98070872640932494</v>
      </c>
      <c r="BH4">
        <v>0.40623214501245869</v>
      </c>
    </row>
    <row r="5" spans="1:60" ht="17.25" thickTop="1" thickBot="1" x14ac:dyDescent="0.3">
      <c r="B5">
        <v>0.24379422176849108</v>
      </c>
      <c r="C5" s="16">
        <v>0.98403100616229655</v>
      </c>
      <c r="D5">
        <v>616.21352989626848</v>
      </c>
      <c r="E5">
        <v>1980</v>
      </c>
      <c r="F5">
        <v>0.23315624847200261</v>
      </c>
      <c r="G5">
        <v>716.70534974792849</v>
      </c>
      <c r="H5">
        <v>11</v>
      </c>
      <c r="I5">
        <v>1982</v>
      </c>
      <c r="J5">
        <v>0.42889693351712915</v>
      </c>
      <c r="K5" s="13">
        <v>923.73375961058343</v>
      </c>
      <c r="L5">
        <v>10</v>
      </c>
      <c r="M5">
        <v>1982</v>
      </c>
      <c r="N5">
        <v>0.42889693351712915</v>
      </c>
      <c r="O5" s="13">
        <v>669.6267751047402</v>
      </c>
      <c r="P5">
        <v>10</v>
      </c>
      <c r="Q5">
        <v>1982</v>
      </c>
      <c r="R5">
        <v>0.42889693351712915</v>
      </c>
      <c r="S5" s="13">
        <v>598.57171123310422</v>
      </c>
      <c r="T5">
        <v>10</v>
      </c>
      <c r="U5">
        <v>1982</v>
      </c>
      <c r="V5">
        <v>0.42889693351712915</v>
      </c>
      <c r="W5" s="13">
        <v>616.21352989626848</v>
      </c>
      <c r="X5">
        <v>10</v>
      </c>
      <c r="Y5">
        <v>1980</v>
      </c>
      <c r="Z5">
        <v>0.23315624847200261</v>
      </c>
      <c r="AA5" s="13">
        <v>642.18023710895295</v>
      </c>
      <c r="AB5">
        <v>10</v>
      </c>
      <c r="AC5">
        <v>1980</v>
      </c>
      <c r="AD5">
        <v>0.23315624847200261</v>
      </c>
      <c r="AE5" s="13">
        <v>726.03676753872719</v>
      </c>
      <c r="AF5">
        <v>10</v>
      </c>
      <c r="AG5">
        <v>1980</v>
      </c>
      <c r="AH5">
        <v>0.23315624847200261</v>
      </c>
      <c r="AI5" s="13">
        <v>792.94188431883106</v>
      </c>
      <c r="AJ5">
        <v>10</v>
      </c>
      <c r="AK5">
        <v>1980</v>
      </c>
      <c r="AL5">
        <v>0.23315624847200261</v>
      </c>
      <c r="AM5" s="13">
        <v>676.27717704094607</v>
      </c>
      <c r="AN5">
        <v>10</v>
      </c>
      <c r="AO5">
        <v>1980</v>
      </c>
      <c r="AP5">
        <v>0.23315624847200261</v>
      </c>
      <c r="AQ5" s="13">
        <v>638.79868845495332</v>
      </c>
      <c r="AR5">
        <v>10</v>
      </c>
      <c r="AS5">
        <v>1980</v>
      </c>
      <c r="AT5">
        <v>0.23315624847200261</v>
      </c>
      <c r="AU5" s="13">
        <v>820.88530591152323</v>
      </c>
      <c r="AV5">
        <v>10</v>
      </c>
      <c r="AW5">
        <v>1980</v>
      </c>
      <c r="AX5">
        <v>0.23315624847200261</v>
      </c>
      <c r="AY5" s="13">
        <v>596.79604062553528</v>
      </c>
      <c r="AZ5">
        <v>10</v>
      </c>
      <c r="BA5">
        <v>1980</v>
      </c>
      <c r="BB5">
        <v>0.23315624847200261</v>
      </c>
      <c r="BC5" s="13">
        <v>546.89255042785453</v>
      </c>
      <c r="BD5">
        <v>10</v>
      </c>
      <c r="BE5">
        <v>1980</v>
      </c>
      <c r="BF5">
        <v>0.23315624847200261</v>
      </c>
      <c r="BG5" s="13">
        <v>508.3690933103444</v>
      </c>
      <c r="BH5">
        <v>10</v>
      </c>
    </row>
    <row r="6" spans="1:60" ht="15.75" thickTop="1" x14ac:dyDescent="0.25">
      <c r="B6">
        <v>0.24433757964106145</v>
      </c>
      <c r="C6" s="16">
        <v>0.98466681535103096</v>
      </c>
      <c r="D6">
        <v>642.18023710895295</v>
      </c>
      <c r="E6">
        <v>1982</v>
      </c>
      <c r="F6">
        <v>0.42889693351712915</v>
      </c>
      <c r="G6">
        <v>107.58754167491958</v>
      </c>
      <c r="H6">
        <v>1.6512545341545861</v>
      </c>
      <c r="I6">
        <v>1986</v>
      </c>
      <c r="J6">
        <v>1.4513250987715054</v>
      </c>
      <c r="K6">
        <v>80.462243938791318</v>
      </c>
      <c r="L6">
        <v>0.87105449055701523</v>
      </c>
      <c r="M6">
        <v>1986</v>
      </c>
      <c r="N6">
        <v>1.4513250987715054</v>
      </c>
      <c r="O6">
        <v>95.298359576521477</v>
      </c>
      <c r="P6">
        <v>1.4231563479763083</v>
      </c>
      <c r="Q6">
        <v>1986</v>
      </c>
      <c r="R6">
        <v>1.4513250987715054</v>
      </c>
      <c r="S6">
        <v>98.220928355711933</v>
      </c>
      <c r="T6">
        <v>1.6409216558759381</v>
      </c>
      <c r="U6">
        <v>1986</v>
      </c>
      <c r="V6">
        <v>1.4513250987715054</v>
      </c>
      <c r="W6">
        <v>101.69435021334193</v>
      </c>
      <c r="X6">
        <v>1.6503102460353449</v>
      </c>
      <c r="Y6">
        <v>1986</v>
      </c>
      <c r="Z6">
        <v>1.4513250987715054</v>
      </c>
      <c r="AA6">
        <v>104.39689130639138</v>
      </c>
      <c r="AB6">
        <v>1.6256634083972799</v>
      </c>
      <c r="AC6">
        <v>1982</v>
      </c>
      <c r="AD6">
        <v>0.42889693351712915</v>
      </c>
      <c r="AE6">
        <v>107.48318498072615</v>
      </c>
      <c r="AF6">
        <v>1.4804096677513365</v>
      </c>
      <c r="AG6">
        <v>1982</v>
      </c>
      <c r="AH6">
        <v>0.42889693351712915</v>
      </c>
      <c r="AI6">
        <v>107.86640849627111</v>
      </c>
      <c r="AJ6">
        <v>1.3603318304838024</v>
      </c>
      <c r="AK6">
        <v>1982</v>
      </c>
      <c r="AL6">
        <v>0.42889693351712915</v>
      </c>
      <c r="AM6">
        <v>107.30911106122565</v>
      </c>
      <c r="AN6">
        <v>1.586762272989267</v>
      </c>
      <c r="AO6">
        <v>1982</v>
      </c>
      <c r="AP6">
        <v>0.42889693351712915</v>
      </c>
      <c r="AQ6">
        <v>105.22855506050561</v>
      </c>
      <c r="AR6">
        <v>1.647288213991474</v>
      </c>
      <c r="AS6">
        <v>1982</v>
      </c>
      <c r="AT6">
        <v>0.42889693351712915</v>
      </c>
      <c r="AU6">
        <v>103.92072112176382</v>
      </c>
      <c r="AV6">
        <v>1.2659590855554261</v>
      </c>
      <c r="AW6">
        <v>1982</v>
      </c>
      <c r="AX6">
        <v>0.42889693351712915</v>
      </c>
      <c r="AY6">
        <v>96.845961027827684</v>
      </c>
      <c r="AZ6">
        <v>1.6227648046444481</v>
      </c>
      <c r="BA6">
        <v>1982</v>
      </c>
      <c r="BB6">
        <v>0.42889693351712915</v>
      </c>
      <c r="BC6">
        <v>89.677588901579568</v>
      </c>
      <c r="BD6">
        <v>1.639766144765026</v>
      </c>
      <c r="BE6">
        <v>1982</v>
      </c>
      <c r="BF6">
        <v>0.42889693351712915</v>
      </c>
      <c r="BG6">
        <v>83.893383725372829</v>
      </c>
      <c r="BH6">
        <v>1.6502455564142327</v>
      </c>
    </row>
    <row r="7" spans="1:60" x14ac:dyDescent="0.25">
      <c r="B7">
        <v>0.24449806132463517</v>
      </c>
      <c r="C7" s="16">
        <v>0.98641372219292867</v>
      </c>
      <c r="D7">
        <v>726.03676753872719</v>
      </c>
      <c r="E7">
        <v>1986</v>
      </c>
      <c r="F7">
        <v>1.4513250987715054</v>
      </c>
      <c r="G7" t="s">
        <v>28</v>
      </c>
      <c r="H7">
        <f>TINV(0.0455,H5)</f>
        <v>2.2548660037131212</v>
      </c>
      <c r="I7">
        <v>1988</v>
      </c>
      <c r="J7">
        <v>2.6697499572879311</v>
      </c>
      <c r="K7" t="s">
        <v>28</v>
      </c>
      <c r="L7">
        <f>TINV(0.0455,L5)</f>
        <v>2.2836816132996423</v>
      </c>
      <c r="M7">
        <v>1988</v>
      </c>
      <c r="N7">
        <v>2.6697499572879311</v>
      </c>
      <c r="O7" t="s">
        <v>28</v>
      </c>
      <c r="P7">
        <f>TINV(0.0455,P5)</f>
        <v>2.2836816132996423</v>
      </c>
      <c r="Q7">
        <v>1988</v>
      </c>
      <c r="R7">
        <v>2.6697499572879311</v>
      </c>
      <c r="S7" t="s">
        <v>28</v>
      </c>
      <c r="T7">
        <f>TINV(0.0455,T5)</f>
        <v>2.2836816132996423</v>
      </c>
      <c r="U7">
        <v>1988</v>
      </c>
      <c r="V7">
        <v>2.6697499572879311</v>
      </c>
      <c r="W7" t="s">
        <v>28</v>
      </c>
      <c r="X7">
        <f>TINV(0.0455,X5)</f>
        <v>2.2836816132996423</v>
      </c>
      <c r="Y7">
        <v>1988</v>
      </c>
      <c r="Z7">
        <v>2.6697499572879311</v>
      </c>
      <c r="AA7" t="s">
        <v>28</v>
      </c>
      <c r="AB7">
        <f>TINV(0.0455,AB5)</f>
        <v>2.2836816132996423</v>
      </c>
      <c r="AC7">
        <v>1988</v>
      </c>
      <c r="AD7">
        <v>2.6697499572879311</v>
      </c>
      <c r="AE7" t="s">
        <v>28</v>
      </c>
      <c r="AF7">
        <f>TINV(0.0455,AF5)</f>
        <v>2.2836816132996423</v>
      </c>
      <c r="AG7">
        <v>1986</v>
      </c>
      <c r="AH7">
        <v>1.4513250987715054</v>
      </c>
      <c r="AI7" t="s">
        <v>28</v>
      </c>
      <c r="AJ7">
        <f>TINV(0.0455,AJ5)</f>
        <v>2.2836816132996423</v>
      </c>
      <c r="AK7">
        <v>1986</v>
      </c>
      <c r="AL7">
        <v>1.4513250987715054</v>
      </c>
      <c r="AM7" t="s">
        <v>28</v>
      </c>
      <c r="AN7">
        <f>TINV(0.0455,AN5)</f>
        <v>2.2836816132996423</v>
      </c>
      <c r="AO7">
        <v>1986</v>
      </c>
      <c r="AP7">
        <v>1.4513250987715054</v>
      </c>
      <c r="AQ7" t="s">
        <v>28</v>
      </c>
      <c r="AR7">
        <f>TINV(0.0455,AR5)</f>
        <v>2.2836816132996423</v>
      </c>
      <c r="AS7">
        <v>1986</v>
      </c>
      <c r="AT7">
        <v>1.4513250987715054</v>
      </c>
      <c r="AU7" t="s">
        <v>28</v>
      </c>
      <c r="AV7">
        <f>TINV(0.0455,AV5)</f>
        <v>2.2836816132996423</v>
      </c>
      <c r="AW7">
        <v>1986</v>
      </c>
      <c r="AX7">
        <v>1.4513250987715054</v>
      </c>
      <c r="AY7" t="s">
        <v>28</v>
      </c>
      <c r="AZ7">
        <f>TINV(0.0455,AZ5)</f>
        <v>2.2836816132996423</v>
      </c>
      <c r="BA7">
        <v>1986</v>
      </c>
      <c r="BB7">
        <v>1.4513250987715054</v>
      </c>
      <c r="BC7" t="s">
        <v>28</v>
      </c>
      <c r="BD7">
        <f>TINV(0.0455,BD5)</f>
        <v>2.2836816132996423</v>
      </c>
      <c r="BE7">
        <v>1986</v>
      </c>
      <c r="BF7">
        <v>1.4513250987715054</v>
      </c>
    </row>
    <row r="8" spans="1:60" x14ac:dyDescent="0.25">
      <c r="B8">
        <v>0.24414274089405261</v>
      </c>
      <c r="C8" s="16">
        <v>0.98754579852502844</v>
      </c>
      <c r="D8">
        <v>792.94188431883106</v>
      </c>
      <c r="E8">
        <v>1988</v>
      </c>
      <c r="F8">
        <v>2.6697499572879311</v>
      </c>
      <c r="G8" t="s">
        <v>29</v>
      </c>
      <c r="H8">
        <f>H7*G3</f>
        <v>2.0519186902457194E-2</v>
      </c>
      <c r="I8">
        <v>1993</v>
      </c>
      <c r="J8">
        <v>4.2169650342858231</v>
      </c>
      <c r="K8" t="s">
        <v>29</v>
      </c>
      <c r="L8">
        <f>L7*K3</f>
        <v>1.7557334655053675E-2</v>
      </c>
      <c r="M8">
        <v>1993</v>
      </c>
      <c r="N8">
        <v>4.2169650342858231</v>
      </c>
      <c r="O8" t="s">
        <v>29</v>
      </c>
      <c r="P8">
        <f>P7*O3</f>
        <v>2.1910743643033553E-2</v>
      </c>
      <c r="Q8">
        <v>1993</v>
      </c>
      <c r="R8">
        <v>4.2169650342858231</v>
      </c>
      <c r="S8" t="s">
        <v>29</v>
      </c>
      <c r="T8">
        <f>T7*S3</f>
        <v>2.2673357559137089E-2</v>
      </c>
      <c r="U8">
        <v>1993</v>
      </c>
      <c r="V8">
        <v>4.2169650342858231</v>
      </c>
      <c r="W8" t="s">
        <v>29</v>
      </c>
      <c r="X8">
        <f>X7*W3</f>
        <v>2.2428144654177248E-2</v>
      </c>
      <c r="Y8">
        <v>1993</v>
      </c>
      <c r="Z8">
        <v>4.2169650342858231</v>
      </c>
      <c r="AA8" t="s">
        <v>29</v>
      </c>
      <c r="AB8">
        <f>AB7*AA3</f>
        <v>2.2018987996237929E-2</v>
      </c>
      <c r="AC8">
        <v>1993</v>
      </c>
      <c r="AD8">
        <v>4.2169650342858231</v>
      </c>
      <c r="AE8" t="s">
        <v>29</v>
      </c>
      <c r="AF8">
        <f>AF7*AE3</f>
        <v>2.0721999927268957E-2</v>
      </c>
      <c r="AG8">
        <v>1993</v>
      </c>
      <c r="AH8">
        <v>4.2169650342858231</v>
      </c>
      <c r="AI8" t="s">
        <v>29</v>
      </c>
      <c r="AJ8">
        <f>AJ7*AI3</f>
        <v>1.97997037349553E-2</v>
      </c>
      <c r="AK8">
        <v>1988</v>
      </c>
      <c r="AL8">
        <v>2.6697499572879311</v>
      </c>
      <c r="AM8" t="s">
        <v>29</v>
      </c>
      <c r="AN8">
        <f>AN7*AM3</f>
        <v>2.1436045966639929E-2</v>
      </c>
      <c r="AO8">
        <v>1988</v>
      </c>
      <c r="AP8">
        <v>2.6697499572879311</v>
      </c>
      <c r="AQ8" t="s">
        <v>29</v>
      </c>
      <c r="AR8">
        <f>AR7*AQ3</f>
        <v>2.2033049772441745E-2</v>
      </c>
      <c r="AS8">
        <v>1988</v>
      </c>
      <c r="AT8">
        <v>2.6697499572879311</v>
      </c>
      <c r="AU8" t="s">
        <v>29</v>
      </c>
      <c r="AV8">
        <f>AV7*AU3</f>
        <v>1.9720557101917623E-2</v>
      </c>
      <c r="AW8">
        <v>1988</v>
      </c>
      <c r="AX8">
        <v>2.6697499572879311</v>
      </c>
      <c r="AY8" t="s">
        <v>29</v>
      </c>
      <c r="AZ8">
        <f>AZ7*AY3</f>
        <v>2.2656713689961729E-2</v>
      </c>
      <c r="BA8">
        <v>1988</v>
      </c>
      <c r="BB8">
        <v>2.6697499572879311</v>
      </c>
      <c r="BC8" t="s">
        <v>29</v>
      </c>
      <c r="BD8">
        <f>BD7*BC3</f>
        <v>2.3683127893285194E-2</v>
      </c>
      <c r="BE8">
        <v>1988</v>
      </c>
      <c r="BF8">
        <v>2.6697499572879311</v>
      </c>
    </row>
    <row r="9" spans="1:60" x14ac:dyDescent="0.25">
      <c r="B9">
        <v>0.24410208556477397</v>
      </c>
      <c r="C9" s="16">
        <v>0.98542862806086973</v>
      </c>
      <c r="D9">
        <v>676.27717704094607</v>
      </c>
      <c r="E9">
        <v>1993</v>
      </c>
      <c r="F9">
        <v>4.2169650342858231</v>
      </c>
      <c r="G9" t="s">
        <v>30</v>
      </c>
      <c r="H9">
        <f>G2+H8</f>
        <v>1.2963763032467015</v>
      </c>
      <c r="I9">
        <v>1996</v>
      </c>
      <c r="J9">
        <v>10.521043676924872</v>
      </c>
      <c r="K9" t="s">
        <v>30</v>
      </c>
      <c r="L9">
        <f>K2+L8</f>
        <v>1.2807804624822072</v>
      </c>
      <c r="M9">
        <v>1996</v>
      </c>
      <c r="N9">
        <v>10.521043676924872</v>
      </c>
      <c r="O9" t="s">
        <v>30</v>
      </c>
      <c r="P9">
        <f>O2+P8</f>
        <v>1.3037267729354209</v>
      </c>
      <c r="Q9">
        <v>1996</v>
      </c>
      <c r="R9">
        <v>10.521043676924872</v>
      </c>
      <c r="S9" t="s">
        <v>30</v>
      </c>
      <c r="T9">
        <f>S2+T8</f>
        <v>1.2976222258901018</v>
      </c>
      <c r="U9">
        <v>1996</v>
      </c>
      <c r="V9">
        <v>10.521043676924872</v>
      </c>
      <c r="W9" t="s">
        <v>30</v>
      </c>
      <c r="X9">
        <f>W2+X8</f>
        <v>1.2985098582858503</v>
      </c>
      <c r="Y9">
        <v>1996</v>
      </c>
      <c r="Z9">
        <v>10.521043676924872</v>
      </c>
      <c r="AA9" t="s">
        <v>30</v>
      </c>
      <c r="AB9">
        <f>AA2+AB8</f>
        <v>1.2987942590809434</v>
      </c>
      <c r="AC9">
        <v>1996</v>
      </c>
      <c r="AD9">
        <v>10.521043676924872</v>
      </c>
      <c r="AE9" t="s">
        <v>30</v>
      </c>
      <c r="AF9">
        <f>AE2+AF8</f>
        <v>1.2977021864991747</v>
      </c>
      <c r="AG9">
        <v>1996</v>
      </c>
      <c r="AH9">
        <v>10.521043676924872</v>
      </c>
      <c r="AI9" t="s">
        <v>30</v>
      </c>
      <c r="AJ9">
        <f>AI2+AJ8</f>
        <v>1.2963262337586159</v>
      </c>
      <c r="AK9">
        <v>1996</v>
      </c>
      <c r="AL9">
        <v>10.521043676924872</v>
      </c>
      <c r="AM9" t="s">
        <v>30</v>
      </c>
      <c r="AN9">
        <f>AM2+AN8</f>
        <v>1.2979106794388322</v>
      </c>
      <c r="AO9">
        <v>1993</v>
      </c>
      <c r="AP9">
        <v>4.2169650342858231</v>
      </c>
      <c r="AQ9" t="s">
        <v>30</v>
      </c>
      <c r="AR9">
        <f>AQ2+AR8</f>
        <v>1.2981847307557088</v>
      </c>
      <c r="AS9">
        <v>1993</v>
      </c>
      <c r="AT9">
        <v>4.2169650342858231</v>
      </c>
      <c r="AU9" t="s">
        <v>30</v>
      </c>
      <c r="AV9">
        <f>AU2+AV8</f>
        <v>1.3004302074716159</v>
      </c>
      <c r="AW9">
        <v>1993</v>
      </c>
      <c r="AX9">
        <v>4.2169650342858231</v>
      </c>
      <c r="AY9" t="s">
        <v>30</v>
      </c>
      <c r="AZ9">
        <f>AY2+AZ8</f>
        <v>1.2969190726087541</v>
      </c>
      <c r="BA9">
        <v>1993</v>
      </c>
      <c r="BB9">
        <v>4.2169650342858231</v>
      </c>
      <c r="BC9" t="s">
        <v>30</v>
      </c>
      <c r="BD9">
        <f>BC2+BD8</f>
        <v>1.2981448116673426</v>
      </c>
      <c r="BE9">
        <v>1993</v>
      </c>
      <c r="BF9">
        <v>4.2169650342858231</v>
      </c>
    </row>
    <row r="10" spans="1:60" x14ac:dyDescent="0.25">
      <c r="B10">
        <v>0.24384905010179259</v>
      </c>
      <c r="C10" s="16">
        <v>0.98458689855891357</v>
      </c>
      <c r="D10">
        <v>638.79868845495332</v>
      </c>
      <c r="E10">
        <v>1996</v>
      </c>
      <c r="F10">
        <v>10.521043676924872</v>
      </c>
      <c r="G10" t="s">
        <v>31</v>
      </c>
      <c r="H10">
        <f>G2-H8</f>
        <v>1.255337929441787</v>
      </c>
      <c r="I10">
        <v>2000</v>
      </c>
      <c r="J10">
        <v>16.618362775387507</v>
      </c>
      <c r="K10" t="s">
        <v>31</v>
      </c>
      <c r="L10">
        <f>K2-L8</f>
        <v>1.2456657931720998</v>
      </c>
      <c r="M10">
        <v>2000</v>
      </c>
      <c r="N10">
        <v>16.618362775387507</v>
      </c>
      <c r="O10" t="s">
        <v>31</v>
      </c>
      <c r="P10">
        <f>O2-P8</f>
        <v>1.259905285649354</v>
      </c>
      <c r="Q10">
        <v>2000</v>
      </c>
      <c r="R10">
        <v>16.618362775387507</v>
      </c>
      <c r="S10" t="s">
        <v>31</v>
      </c>
      <c r="T10">
        <f>S2-T8</f>
        <v>1.2522755107718275</v>
      </c>
      <c r="U10">
        <v>2000</v>
      </c>
      <c r="V10">
        <v>16.618362775387507</v>
      </c>
      <c r="W10" t="s">
        <v>31</v>
      </c>
      <c r="X10">
        <f>W2-X8</f>
        <v>1.2536535689774959</v>
      </c>
      <c r="Y10">
        <v>2000</v>
      </c>
      <c r="Z10">
        <v>16.618362775387507</v>
      </c>
      <c r="AA10" t="s">
        <v>31</v>
      </c>
      <c r="AB10">
        <f>AA2-AB8</f>
        <v>1.2547562830884673</v>
      </c>
      <c r="AC10">
        <v>2000</v>
      </c>
      <c r="AD10">
        <v>16.618362775387507</v>
      </c>
      <c r="AE10" t="s">
        <v>31</v>
      </c>
      <c r="AF10">
        <f>AE2-AF8</f>
        <v>1.2562581866446367</v>
      </c>
      <c r="AG10">
        <v>2000</v>
      </c>
      <c r="AH10">
        <v>16.618362775387507</v>
      </c>
      <c r="AI10" t="s">
        <v>31</v>
      </c>
      <c r="AJ10">
        <f>AI2-AJ8</f>
        <v>1.2567268262887052</v>
      </c>
      <c r="AK10">
        <v>2000</v>
      </c>
      <c r="AL10">
        <v>16.618362775387507</v>
      </c>
      <c r="AM10" t="s">
        <v>31</v>
      </c>
      <c r="AN10">
        <f>AM2-AN8</f>
        <v>1.2550385875055525</v>
      </c>
      <c r="AO10">
        <v>2000</v>
      </c>
      <c r="AP10">
        <v>16.618362775387507</v>
      </c>
      <c r="AQ10" t="s">
        <v>31</v>
      </c>
      <c r="AR10">
        <f>AQ2-AR8</f>
        <v>1.2541186312108255</v>
      </c>
      <c r="AS10">
        <v>1996</v>
      </c>
      <c r="AT10">
        <v>10.521043676924872</v>
      </c>
      <c r="AU10" t="s">
        <v>31</v>
      </c>
      <c r="AV10">
        <f>AU2-AV8</f>
        <v>1.2609890932677805</v>
      </c>
      <c r="AW10">
        <v>1996</v>
      </c>
      <c r="AX10">
        <v>10.521043676924872</v>
      </c>
      <c r="AY10" t="s">
        <v>31</v>
      </c>
      <c r="AZ10">
        <f>AY2-AZ8</f>
        <v>1.2516056452288304</v>
      </c>
      <c r="BA10">
        <v>1996</v>
      </c>
      <c r="BB10">
        <v>10.521043676924872</v>
      </c>
      <c r="BC10" t="s">
        <v>31</v>
      </c>
      <c r="BD10">
        <f>BC2-BD8</f>
        <v>1.2507785558807722</v>
      </c>
      <c r="BE10">
        <v>1996</v>
      </c>
      <c r="BF10">
        <v>10.521043676924872</v>
      </c>
    </row>
    <row r="11" spans="1:60" x14ac:dyDescent="0.25">
      <c r="B11">
        <v>0.24741433865199686</v>
      </c>
      <c r="C11" s="16">
        <v>0.98796464454377431</v>
      </c>
      <c r="D11">
        <v>820.88530591152323</v>
      </c>
      <c r="E11">
        <v>2000</v>
      </c>
      <c r="F11">
        <v>16.618362775387507</v>
      </c>
      <c r="G11" t="s">
        <v>32</v>
      </c>
      <c r="H11" s="17">
        <f>LN(G2)</f>
        <v>0.2436182008659753</v>
      </c>
      <c r="I11">
        <v>2002</v>
      </c>
      <c r="J11">
        <v>56.234132519034915</v>
      </c>
      <c r="K11" t="s">
        <v>32</v>
      </c>
      <c r="L11" s="17">
        <f>LN(K2)</f>
        <v>0.23366649271122161</v>
      </c>
      <c r="M11">
        <v>2002</v>
      </c>
      <c r="N11">
        <v>56.234132519034915</v>
      </c>
      <c r="O11" t="s">
        <v>32</v>
      </c>
      <c r="P11" s="17">
        <f>LN(O2)</f>
        <v>0.24827784530889968</v>
      </c>
      <c r="Q11">
        <v>2002</v>
      </c>
      <c r="R11">
        <v>56.234132519034915</v>
      </c>
      <c r="S11" t="s">
        <v>32</v>
      </c>
      <c r="T11" s="17">
        <f>LN(S2)</f>
        <v>0.2429060745364002</v>
      </c>
      <c r="U11">
        <v>2002</v>
      </c>
      <c r="V11">
        <v>56.234132519034915</v>
      </c>
      <c r="W11" t="s">
        <v>32</v>
      </c>
      <c r="X11" s="17">
        <f>LN(W2)</f>
        <v>0.24379422176849108</v>
      </c>
      <c r="Y11">
        <v>2002</v>
      </c>
      <c r="Z11">
        <v>56.234132519034915</v>
      </c>
      <c r="AA11" t="s">
        <v>32</v>
      </c>
      <c r="AB11" s="17">
        <f>LN(AA2)</f>
        <v>0.24433757964106145</v>
      </c>
      <c r="AC11">
        <v>2002</v>
      </c>
      <c r="AD11">
        <v>56.234132519034915</v>
      </c>
      <c r="AE11" t="s">
        <v>32</v>
      </c>
      <c r="AF11" s="17">
        <f>LN(AE2)</f>
        <v>0.24449806132463517</v>
      </c>
      <c r="AG11">
        <v>2002</v>
      </c>
      <c r="AH11">
        <v>56.234132519034915</v>
      </c>
      <c r="AI11" t="s">
        <v>32</v>
      </c>
      <c r="AJ11" s="17">
        <f>LN(AI2)</f>
        <v>0.24414274089405261</v>
      </c>
      <c r="AK11">
        <v>2002</v>
      </c>
      <c r="AL11">
        <v>56.234132519034915</v>
      </c>
      <c r="AM11" t="s">
        <v>32</v>
      </c>
      <c r="AN11" s="17">
        <f>LN(AM2)</f>
        <v>0.24410208556477397</v>
      </c>
      <c r="AO11">
        <v>2002</v>
      </c>
      <c r="AP11">
        <v>56.234132519034915</v>
      </c>
      <c r="AQ11" t="s">
        <v>32</v>
      </c>
      <c r="AR11" s="17">
        <f>LN(AQ2)</f>
        <v>0.24384905010179259</v>
      </c>
      <c r="AS11">
        <v>2002</v>
      </c>
      <c r="AT11">
        <v>56.234132519034915</v>
      </c>
      <c r="AU11" t="s">
        <v>32</v>
      </c>
      <c r="AV11" s="17">
        <f>LN(AU2)</f>
        <v>0.24741433865199686</v>
      </c>
      <c r="AW11">
        <v>2000</v>
      </c>
      <c r="AX11">
        <v>16.618362775387507</v>
      </c>
      <c r="AY11" t="s">
        <v>32</v>
      </c>
      <c r="AZ11" s="17">
        <f>LN(AY2)</f>
        <v>0.24236746916589963</v>
      </c>
      <c r="BA11">
        <v>2000</v>
      </c>
      <c r="BB11">
        <v>16.618362775387507</v>
      </c>
      <c r="BC11" t="s">
        <v>32</v>
      </c>
      <c r="BD11" s="17">
        <f>LN(BC2)</f>
        <v>0.24252388065049563</v>
      </c>
      <c r="BE11">
        <v>2000</v>
      </c>
      <c r="BF11">
        <v>16.618362775387507</v>
      </c>
    </row>
    <row r="12" spans="1:60" x14ac:dyDescent="0.25">
      <c r="B12">
        <v>0.24236746916589963</v>
      </c>
      <c r="C12" s="16">
        <v>0.98351999793919032</v>
      </c>
      <c r="D12">
        <v>596.79604062553528</v>
      </c>
      <c r="E12">
        <v>2002</v>
      </c>
      <c r="F12">
        <v>56.234132519034915</v>
      </c>
      <c r="G12" t="s">
        <v>33</v>
      </c>
      <c r="H12" s="17">
        <f>LN(H9)</f>
        <v>0.259572913227961</v>
      </c>
      <c r="I12">
        <v>2006</v>
      </c>
      <c r="J12">
        <v>140.3003723190574</v>
      </c>
      <c r="K12" t="s">
        <v>33</v>
      </c>
      <c r="L12" s="17">
        <f>LN(L9)</f>
        <v>0.24746962843209147</v>
      </c>
      <c r="M12">
        <v>2006</v>
      </c>
      <c r="N12">
        <v>140.3003723190574</v>
      </c>
      <c r="O12" t="s">
        <v>33</v>
      </c>
      <c r="P12" s="17">
        <f>LN(P9)</f>
        <v>0.26522691159249356</v>
      </c>
      <c r="Q12">
        <v>2006</v>
      </c>
      <c r="R12">
        <v>140.3003723190574</v>
      </c>
      <c r="S12" t="s">
        <v>33</v>
      </c>
      <c r="T12" s="17">
        <f>LN(T9)</f>
        <v>0.26053353269263374</v>
      </c>
      <c r="U12">
        <v>2006</v>
      </c>
      <c r="V12">
        <v>140.3003723190574</v>
      </c>
      <c r="W12" t="s">
        <v>33</v>
      </c>
      <c r="X12" s="17">
        <f>LN(X9)</f>
        <v>0.26121734414872011</v>
      </c>
      <c r="Y12">
        <v>2006</v>
      </c>
      <c r="Z12">
        <v>140.3003723190574</v>
      </c>
      <c r="AA12" t="s">
        <v>33</v>
      </c>
      <c r="AB12" s="17">
        <f>LN(AB9)</f>
        <v>0.26143634106504432</v>
      </c>
      <c r="AC12">
        <v>2006</v>
      </c>
      <c r="AD12">
        <v>140.3003723190574</v>
      </c>
      <c r="AE12" t="s">
        <v>33</v>
      </c>
      <c r="AF12" s="17">
        <f>LN(AF9)</f>
        <v>0.26059515166305336</v>
      </c>
      <c r="AG12">
        <v>2006</v>
      </c>
      <c r="AH12">
        <v>140.3003723190574</v>
      </c>
      <c r="AI12" t="s">
        <v>33</v>
      </c>
      <c r="AJ12" s="17">
        <f>LN(AJ9)</f>
        <v>0.25953428983219751</v>
      </c>
      <c r="AK12">
        <v>2006</v>
      </c>
      <c r="AL12">
        <v>140.3003723190574</v>
      </c>
      <c r="AM12" t="s">
        <v>33</v>
      </c>
      <c r="AN12" s="17">
        <f>LN(AN9)</f>
        <v>0.26075580192245218</v>
      </c>
      <c r="AO12">
        <v>2006</v>
      </c>
      <c r="AP12">
        <v>140.3003723190574</v>
      </c>
      <c r="AQ12" t="s">
        <v>33</v>
      </c>
      <c r="AR12" s="17">
        <f>LN(AR9)</f>
        <v>0.2609669276898785</v>
      </c>
      <c r="AS12">
        <v>2006</v>
      </c>
      <c r="AT12">
        <v>140.3003723190574</v>
      </c>
      <c r="AU12" t="s">
        <v>33</v>
      </c>
      <c r="AV12" s="17">
        <f>LN(AV9)</f>
        <v>0.26269513854694498</v>
      </c>
      <c r="AW12">
        <v>2006</v>
      </c>
      <c r="AX12">
        <v>140.3003723190574</v>
      </c>
      <c r="AY12" t="s">
        <v>33</v>
      </c>
      <c r="AZ12" s="17">
        <f>LN(AZ9)</f>
        <v>0.25999150755780964</v>
      </c>
      <c r="BA12">
        <v>2002</v>
      </c>
      <c r="BB12">
        <v>56.234132519034915</v>
      </c>
      <c r="BC12" t="s">
        <v>33</v>
      </c>
      <c r="BD12" s="17">
        <f>LN(BD9)</f>
        <v>0.26093617728803847</v>
      </c>
      <c r="BE12">
        <v>2002</v>
      </c>
      <c r="BF12">
        <v>56.234132519034915</v>
      </c>
    </row>
    <row r="13" spans="1:60" x14ac:dyDescent="0.25">
      <c r="B13">
        <v>0.24252388065049563</v>
      </c>
      <c r="C13" s="16">
        <v>0.98204321463392341</v>
      </c>
      <c r="D13">
        <v>546.89255042785453</v>
      </c>
      <c r="E13">
        <v>2006</v>
      </c>
      <c r="F13">
        <v>140.3003723190574</v>
      </c>
      <c r="G13" t="s">
        <v>34</v>
      </c>
      <c r="H13" s="17">
        <f>LN(H10)</f>
        <v>0.22740480282551262</v>
      </c>
      <c r="I13">
        <v>2009</v>
      </c>
      <c r="J13">
        <v>258.0861540418075</v>
      </c>
      <c r="K13" t="s">
        <v>34</v>
      </c>
      <c r="L13" s="17">
        <f>LN(L10)</f>
        <v>0.21967016060841901</v>
      </c>
      <c r="M13">
        <v>2009</v>
      </c>
      <c r="N13">
        <v>258.0861540418075</v>
      </c>
      <c r="O13" t="s">
        <v>34</v>
      </c>
      <c r="P13" s="17">
        <f>LN(P10)</f>
        <v>0.23103654801841128</v>
      </c>
      <c r="Q13">
        <v>2009</v>
      </c>
      <c r="R13">
        <v>258.0861540418075</v>
      </c>
      <c r="S13" t="s">
        <v>34</v>
      </c>
      <c r="T13" s="17">
        <f>LN(T10)</f>
        <v>0.22496230499603953</v>
      </c>
      <c r="U13">
        <v>2009</v>
      </c>
      <c r="V13">
        <v>258.0861540418075</v>
      </c>
      <c r="W13" t="s">
        <v>34</v>
      </c>
      <c r="X13" s="17">
        <f>LN(X10)</f>
        <v>0.22606214326019308</v>
      </c>
      <c r="Y13">
        <v>2009</v>
      </c>
      <c r="Z13">
        <v>258.0861540418075</v>
      </c>
      <c r="AA13" t="s">
        <v>34</v>
      </c>
      <c r="AB13" s="17">
        <f>LN(AB10)</f>
        <v>0.22694135698286116</v>
      </c>
      <c r="AC13">
        <v>2009</v>
      </c>
      <c r="AD13">
        <v>258.0861540418075</v>
      </c>
      <c r="AE13" t="s">
        <v>34</v>
      </c>
      <c r="AF13" s="17">
        <f>LN(AF10)</f>
        <v>0.22813760953606416</v>
      </c>
      <c r="AG13">
        <v>2009</v>
      </c>
      <c r="AH13">
        <v>258.0861540418075</v>
      </c>
      <c r="AI13" t="s">
        <v>34</v>
      </c>
      <c r="AJ13" s="17">
        <f>LN(AJ10)</f>
        <v>0.22851058402424401</v>
      </c>
      <c r="AK13">
        <v>2009</v>
      </c>
      <c r="AL13">
        <v>258.0861540418075</v>
      </c>
      <c r="AM13" t="s">
        <v>34</v>
      </c>
      <c r="AN13" s="17">
        <f>LN(AN10)</f>
        <v>0.22716631912744389</v>
      </c>
      <c r="AO13">
        <v>2009</v>
      </c>
      <c r="AP13">
        <v>258.0861540418075</v>
      </c>
      <c r="AQ13" t="s">
        <v>34</v>
      </c>
      <c r="AR13" s="17">
        <f>LN(AR10)</f>
        <v>0.2264330399777067</v>
      </c>
      <c r="AS13">
        <v>2009</v>
      </c>
      <c r="AT13">
        <v>258.0861540418075</v>
      </c>
      <c r="AU13" t="s">
        <v>34</v>
      </c>
      <c r="AV13" s="17">
        <f>LN(AV10)</f>
        <v>0.23189640767319694</v>
      </c>
      <c r="AW13">
        <v>2009</v>
      </c>
      <c r="AX13">
        <v>258.0861540418075</v>
      </c>
      <c r="AY13" t="s">
        <v>34</v>
      </c>
      <c r="AZ13" s="17">
        <f>LN(AZ10)</f>
        <v>0.22442724321215804</v>
      </c>
      <c r="BA13">
        <v>2009</v>
      </c>
      <c r="BB13">
        <v>258.0861540418075</v>
      </c>
      <c r="BC13" t="s">
        <v>34</v>
      </c>
      <c r="BD13" s="17">
        <f>LN(BD10)</f>
        <v>0.22376620213156811</v>
      </c>
      <c r="BE13">
        <v>2006</v>
      </c>
      <c r="BF13">
        <v>140.3003723190574</v>
      </c>
    </row>
    <row r="14" spans="1:60" x14ac:dyDescent="0.25">
      <c r="B14">
        <v>0.24401762867769888</v>
      </c>
      <c r="C14" s="16">
        <v>0.98070872640932494</v>
      </c>
      <c r="D14">
        <v>508.3690933103444</v>
      </c>
      <c r="E14">
        <v>2009</v>
      </c>
      <c r="F14">
        <v>258.0861540418075</v>
      </c>
      <c r="G14" t="s">
        <v>35</v>
      </c>
      <c r="H14" s="17">
        <f>H12-H11</f>
        <v>1.5954712361985701E-2</v>
      </c>
      <c r="K14" t="s">
        <v>35</v>
      </c>
      <c r="L14" s="17">
        <f>L12-L11</f>
        <v>1.3803135720869858E-2</v>
      </c>
      <c r="O14" t="s">
        <v>35</v>
      </c>
      <c r="P14" s="17">
        <f>P12-P11</f>
        <v>1.6949066283593883E-2</v>
      </c>
      <c r="S14" t="s">
        <v>35</v>
      </c>
      <c r="T14" s="17">
        <f>T12-T11</f>
        <v>1.7627458156233539E-2</v>
      </c>
      <c r="W14" t="s">
        <v>35</v>
      </c>
      <c r="X14" s="17">
        <f>X12-X11</f>
        <v>1.7423122380229028E-2</v>
      </c>
      <c r="AA14" t="s">
        <v>35</v>
      </c>
      <c r="AB14" s="17">
        <f>AB12-AB11</f>
        <v>1.7098761423982867E-2</v>
      </c>
      <c r="AE14" t="s">
        <v>35</v>
      </c>
      <c r="AF14" s="17">
        <f>AF12-AF11</f>
        <v>1.6097090338418191E-2</v>
      </c>
      <c r="AI14" t="s">
        <v>35</v>
      </c>
      <c r="AJ14" s="17">
        <f>AJ12-AJ11</f>
        <v>1.53915489381449E-2</v>
      </c>
      <c r="AM14" t="s">
        <v>35</v>
      </c>
      <c r="AN14" s="17">
        <f>AN12-AN11</f>
        <v>1.6653716357678205E-2</v>
      </c>
      <c r="AQ14" t="s">
        <v>35</v>
      </c>
      <c r="AR14" s="17">
        <f>AR12-AR11</f>
        <v>1.7117877588085917E-2</v>
      </c>
      <c r="AU14" t="s">
        <v>35</v>
      </c>
      <c r="AV14" s="17">
        <f>AV12-AV11</f>
        <v>1.5280799894948127E-2</v>
      </c>
      <c r="AY14" t="s">
        <v>35</v>
      </c>
      <c r="AZ14" s="17">
        <f>AZ12-AZ11</f>
        <v>1.7624038391910013E-2</v>
      </c>
      <c r="BC14" t="s">
        <v>35</v>
      </c>
      <c r="BD14" s="17">
        <f>BD12-BD11</f>
        <v>1.8412296637542847E-2</v>
      </c>
    </row>
    <row r="15" spans="1:60" x14ac:dyDescent="0.25">
      <c r="A15" t="s">
        <v>47</v>
      </c>
      <c r="B15" s="10">
        <f>AVERAGE(B2:B14)</f>
        <v>0.24353057453826299</v>
      </c>
      <c r="C15" s="10">
        <f>AVERAGE(C2:C14)</f>
        <v>0.98500414507025147</v>
      </c>
      <c r="D15" s="10">
        <f>AVERAGE(D2:D14)</f>
        <v>673.6402708140281</v>
      </c>
      <c r="E15" s="10">
        <f>AVERAGE(E2:E14)</f>
        <v>1989.6923076923076</v>
      </c>
      <c r="F15" s="10">
        <f>AVERAGE(F2:F14)</f>
        <v>37.767858737005369</v>
      </c>
      <c r="G15" t="s">
        <v>36</v>
      </c>
      <c r="H15" s="17">
        <f>H11-H13</f>
        <v>1.6213398040462679E-2</v>
      </c>
      <c r="K15" t="s">
        <v>36</v>
      </c>
      <c r="L15" s="17">
        <f>L11-L13</f>
        <v>1.39963321028026E-2</v>
      </c>
      <c r="O15" t="s">
        <v>36</v>
      </c>
      <c r="P15" s="17">
        <f>P11-P13</f>
        <v>1.72412972904884E-2</v>
      </c>
      <c r="S15" t="s">
        <v>36</v>
      </c>
      <c r="T15" s="17">
        <f>T11-T13</f>
        <v>1.7943769540360671E-2</v>
      </c>
      <c r="W15" t="s">
        <v>36</v>
      </c>
      <c r="X15" s="17">
        <f>X11-X13</f>
        <v>1.7732078508297999E-2</v>
      </c>
      <c r="AA15" t="s">
        <v>36</v>
      </c>
      <c r="AB15" s="17">
        <f>AB11-AB13</f>
        <v>1.7396222658200289E-2</v>
      </c>
      <c r="AE15" t="s">
        <v>36</v>
      </c>
      <c r="AF15" s="17">
        <f>AF11-AF13</f>
        <v>1.6360451788571012E-2</v>
      </c>
      <c r="AI15" t="s">
        <v>36</v>
      </c>
      <c r="AJ15" s="17">
        <f>AJ11-AJ13</f>
        <v>1.5632156869808594E-2</v>
      </c>
      <c r="AM15" t="s">
        <v>36</v>
      </c>
      <c r="AN15" s="17">
        <f>AN11-AN13</f>
        <v>1.693576643733008E-2</v>
      </c>
      <c r="AQ15" t="s">
        <v>36</v>
      </c>
      <c r="AR15" s="17">
        <f>AR11-AR13</f>
        <v>1.741601012408589E-2</v>
      </c>
      <c r="AU15" t="s">
        <v>36</v>
      </c>
      <c r="AV15" s="17">
        <f>AV11-AV13</f>
        <v>1.5517930978799915E-2</v>
      </c>
      <c r="AY15" t="s">
        <v>36</v>
      </c>
      <c r="AZ15" s="17">
        <f>AZ11-AZ13</f>
        <v>1.794022595374159E-2</v>
      </c>
      <c r="BC15" t="s">
        <v>36</v>
      </c>
      <c r="BD15" s="17">
        <f>BD11-BD13</f>
        <v>1.8757678518927512E-2</v>
      </c>
    </row>
    <row r="16" spans="1:60" x14ac:dyDescent="0.25">
      <c r="A16" t="s">
        <v>48</v>
      </c>
      <c r="B16" s="10">
        <f>STDEV(B2:B14)</f>
        <v>3.4202019847066746E-3</v>
      </c>
      <c r="C16" s="10">
        <f>STDEV(C2:C14)</f>
        <v>2.3902563283406579E-3</v>
      </c>
      <c r="D16" s="10">
        <f>STDEV(D2:D14)</f>
        <v>116.06411806168035</v>
      </c>
      <c r="E16" s="10">
        <f>STDEV(E2:E14)</f>
        <v>12.290813747026782</v>
      </c>
      <c r="F16" s="10">
        <f>STDEV(F2:F14)</f>
        <v>77.096114327839288</v>
      </c>
      <c r="G16" t="s">
        <v>37</v>
      </c>
      <c r="H16" s="18">
        <f>AVERAGE(H14:H15)</f>
        <v>1.608405520122419E-2</v>
      </c>
      <c r="K16" t="s">
        <v>37</v>
      </c>
      <c r="L16" s="18">
        <f>AVERAGE(L14:L15)</f>
        <v>1.3899733911836229E-2</v>
      </c>
      <c r="O16" t="s">
        <v>37</v>
      </c>
      <c r="P16" s="18">
        <f>AVERAGE(P14:P15)</f>
        <v>1.7095181787041142E-2</v>
      </c>
      <c r="S16" t="s">
        <v>37</v>
      </c>
      <c r="T16" s="18">
        <f>AVERAGE(T14:T15)</f>
        <v>1.7785613848297105E-2</v>
      </c>
      <c r="W16" t="s">
        <v>37</v>
      </c>
      <c r="X16" s="18">
        <f>AVERAGE(X14:X15)</f>
        <v>1.7577600444263514E-2</v>
      </c>
      <c r="AA16" t="s">
        <v>37</v>
      </c>
      <c r="AB16" s="18">
        <f>AVERAGE(AB14:AB15)</f>
        <v>1.7247492041091578E-2</v>
      </c>
      <c r="AE16" t="s">
        <v>37</v>
      </c>
      <c r="AF16" s="18">
        <f>AVERAGE(AF14:AF15)</f>
        <v>1.6228771063494601E-2</v>
      </c>
      <c r="AI16" t="s">
        <v>37</v>
      </c>
      <c r="AJ16" s="18">
        <f>AVERAGE(AJ14:AJ15)</f>
        <v>1.5511852903976747E-2</v>
      </c>
      <c r="AM16" t="s">
        <v>37</v>
      </c>
      <c r="AN16" s="18">
        <f>AVERAGE(AN14:AN15)</f>
        <v>1.6794741397504143E-2</v>
      </c>
      <c r="AQ16" t="s">
        <v>37</v>
      </c>
      <c r="AR16" s="18">
        <f>AVERAGE(AR14:AR15)</f>
        <v>1.7266943856085903E-2</v>
      </c>
      <c r="AU16" t="s">
        <v>37</v>
      </c>
      <c r="AV16" s="18">
        <f>AVERAGE(AV14:AV15)</f>
        <v>1.5399365436874021E-2</v>
      </c>
      <c r="AY16" t="s">
        <v>37</v>
      </c>
      <c r="AZ16" s="18">
        <f>AVERAGE(AZ14:AZ15)</f>
        <v>1.7782132172825801E-2</v>
      </c>
      <c r="BC16" t="s">
        <v>37</v>
      </c>
      <c r="BD16" s="18">
        <f>AVERAGE(BD14:BD15)</f>
        <v>1.8584987578235179E-2</v>
      </c>
    </row>
    <row r="17" spans="1:56" x14ac:dyDescent="0.25">
      <c r="A17" t="s">
        <v>49</v>
      </c>
      <c r="B17" s="10">
        <f>MIN(B2:B14)</f>
        <v>0.23366649271122161</v>
      </c>
      <c r="C17" s="10">
        <f>MIN(C2:C14)</f>
        <v>0.98070872640932494</v>
      </c>
      <c r="D17" s="10">
        <f>MIN(D2:D14)</f>
        <v>508.3690933103444</v>
      </c>
      <c r="E17" s="10">
        <f>MIN(E2:E14)</f>
        <v>1972</v>
      </c>
      <c r="F17" s="10">
        <f>MIN(F2:F14)</f>
        <v>1.5013107289081741E-2</v>
      </c>
      <c r="G17" t="s">
        <v>38</v>
      </c>
      <c r="H17">
        <f>TINV(0.3173,H5)</f>
        <v>1.0475913649820714</v>
      </c>
      <c r="K17" t="s">
        <v>38</v>
      </c>
      <c r="L17">
        <f>TINV(0.3173,L5)</f>
        <v>1.052586480618851</v>
      </c>
      <c r="O17" t="s">
        <v>38</v>
      </c>
      <c r="P17">
        <f>TINV(0.3173,P5)</f>
        <v>1.052586480618851</v>
      </c>
      <c r="S17" t="s">
        <v>38</v>
      </c>
      <c r="T17">
        <f>TINV(0.3173,T5)</f>
        <v>1.052586480618851</v>
      </c>
      <c r="W17" t="s">
        <v>38</v>
      </c>
      <c r="X17">
        <f>TINV(0.3173,X5)</f>
        <v>1.052586480618851</v>
      </c>
      <c r="AA17" t="s">
        <v>38</v>
      </c>
      <c r="AB17">
        <f>TINV(0.3173,AB5)</f>
        <v>1.052586480618851</v>
      </c>
      <c r="AE17" t="s">
        <v>38</v>
      </c>
      <c r="AF17">
        <f>TINV(0.3173,AF5)</f>
        <v>1.052586480618851</v>
      </c>
      <c r="AI17" t="s">
        <v>38</v>
      </c>
      <c r="AJ17">
        <f>TINV(0.3173,AJ5)</f>
        <v>1.052586480618851</v>
      </c>
      <c r="AM17" t="s">
        <v>38</v>
      </c>
      <c r="AN17">
        <f>TINV(0.3173,AN5)</f>
        <v>1.052586480618851</v>
      </c>
      <c r="AQ17" t="s">
        <v>38</v>
      </c>
      <c r="AR17">
        <f>TINV(0.3173,AR5)</f>
        <v>1.052586480618851</v>
      </c>
      <c r="AU17" t="s">
        <v>38</v>
      </c>
      <c r="AV17">
        <f>TINV(0.3173,AV5)</f>
        <v>1.052586480618851</v>
      </c>
      <c r="AY17" t="s">
        <v>38</v>
      </c>
      <c r="AZ17">
        <f>TINV(0.3173,AZ5)</f>
        <v>1.052586480618851</v>
      </c>
      <c r="BC17" t="s">
        <v>38</v>
      </c>
      <c r="BD17">
        <f>TINV(0.3173,BD5)</f>
        <v>1.052586480618851</v>
      </c>
    </row>
    <row r="18" spans="1:56" x14ac:dyDescent="0.25">
      <c r="A18" t="s">
        <v>50</v>
      </c>
      <c r="B18" s="10">
        <f>MAX(B2:B14)</f>
        <v>0.24827784530889968</v>
      </c>
      <c r="C18" s="10">
        <f>MAX(C2:C14)</f>
        <v>0.98929030904465687</v>
      </c>
      <c r="D18" s="10">
        <f>MAX(D2:D14)</f>
        <v>923.73375961058343</v>
      </c>
      <c r="E18" s="10">
        <f>MAX(E2:E14)</f>
        <v>2009</v>
      </c>
      <c r="F18" s="10">
        <f>MAX(F2:F14)</f>
        <v>258.0861540418075</v>
      </c>
      <c r="G18" t="s">
        <v>39</v>
      </c>
      <c r="H18">
        <f>H17*G3</f>
        <v>9.5330378745655166E-3</v>
      </c>
      <c r="K18" t="s">
        <v>39</v>
      </c>
      <c r="L18">
        <f>L17*K3</f>
        <v>8.0924648103235797E-3</v>
      </c>
      <c r="O18" t="s">
        <v>39</v>
      </c>
      <c r="P18">
        <f>P17*O3</f>
        <v>1.0099022737954872E-2</v>
      </c>
      <c r="S18" t="s">
        <v>39</v>
      </c>
      <c r="T18">
        <f>T17*S3</f>
        <v>1.0450524056416926E-2</v>
      </c>
      <c r="W18" t="s">
        <v>39</v>
      </c>
      <c r="X18">
        <f>X17*W3</f>
        <v>1.0337501388488594E-2</v>
      </c>
      <c r="AA18" t="s">
        <v>39</v>
      </c>
      <c r="AB18">
        <f>AB17*AA3</f>
        <v>1.0148914343738583E-2</v>
      </c>
      <c r="AE18" t="s">
        <v>39</v>
      </c>
      <c r="AF18">
        <f>AF17*AE3</f>
        <v>9.5511111740803779E-3</v>
      </c>
      <c r="AI18" t="s">
        <v>39</v>
      </c>
      <c r="AJ18">
        <f>AJ17*AI3</f>
        <v>9.1260096636500698E-3</v>
      </c>
      <c r="AM18" t="s">
        <v>39</v>
      </c>
      <c r="AN18">
        <f>AN17*AM3</f>
        <v>9.8802267579709696E-3</v>
      </c>
      <c r="AQ18" t="s">
        <v>39</v>
      </c>
      <c r="AR18">
        <f>AR17*AQ3</f>
        <v>1.0155395648067271E-2</v>
      </c>
      <c r="AU18" t="s">
        <v>39</v>
      </c>
      <c r="AV18">
        <f>AV17*AU3</f>
        <v>9.0895296764938981E-3</v>
      </c>
      <c r="AY18" t="s">
        <v>39</v>
      </c>
      <c r="AZ18">
        <f>AZ17*AY3</f>
        <v>1.0442852622896095E-2</v>
      </c>
      <c r="BC18" t="s">
        <v>39</v>
      </c>
      <c r="BD18">
        <f>BD17*BC3</f>
        <v>1.0915943840008633E-2</v>
      </c>
    </row>
    <row r="19" spans="1:56" x14ac:dyDescent="0.25">
      <c r="A19" t="s">
        <v>51</v>
      </c>
      <c r="B19" s="10">
        <f>ABS(B18-B17)</f>
        <v>1.4611352597678068E-2</v>
      </c>
      <c r="C19" s="10">
        <f>ABS(C18-C17)</f>
        <v>8.5815826353319302E-3</v>
      </c>
      <c r="D19" s="10">
        <f>ABS(D18-D17)</f>
        <v>415.36466630023904</v>
      </c>
      <c r="E19" s="10">
        <f>ABS(E18-E17)</f>
        <v>37</v>
      </c>
      <c r="F19" s="10">
        <f>ABS(F18-F17)</f>
        <v>258.07114093451844</v>
      </c>
      <c r="G19" t="s">
        <v>40</v>
      </c>
      <c r="H19">
        <f>G2+H18</f>
        <v>1.2853901542188098</v>
      </c>
      <c r="K19" t="s">
        <v>40</v>
      </c>
      <c r="L19">
        <f>K2+L18</f>
        <v>1.2713155926374771</v>
      </c>
      <c r="O19" t="s">
        <v>40</v>
      </c>
      <c r="P19">
        <f>O2+P18</f>
        <v>1.2919150520303424</v>
      </c>
      <c r="S19" t="s">
        <v>40</v>
      </c>
      <c r="T19">
        <f>S2+T18</f>
        <v>1.2853993923873817</v>
      </c>
      <c r="W19" t="s">
        <v>40</v>
      </c>
      <c r="X19">
        <f>W2+X18</f>
        <v>1.2864192150201617</v>
      </c>
      <c r="AA19" t="s">
        <v>40</v>
      </c>
      <c r="AB19">
        <f>AA2+AB18</f>
        <v>1.2869241854284439</v>
      </c>
      <c r="AE19" t="s">
        <v>40</v>
      </c>
      <c r="AF19">
        <f>AE2+AF18</f>
        <v>1.2865312977459862</v>
      </c>
      <c r="AI19" t="s">
        <v>40</v>
      </c>
      <c r="AJ19">
        <f>AI2+AJ18</f>
        <v>1.2856525396873106</v>
      </c>
      <c r="AM19" t="s">
        <v>40</v>
      </c>
      <c r="AN19">
        <f>AM2+AN18</f>
        <v>1.2863548602301633</v>
      </c>
      <c r="AQ19" t="s">
        <v>40</v>
      </c>
      <c r="AR19">
        <f>AQ2+AR18</f>
        <v>1.2863070766313345</v>
      </c>
      <c r="AU19" t="s">
        <v>40</v>
      </c>
      <c r="AV19">
        <f>AU2+AV18</f>
        <v>1.2897991800461921</v>
      </c>
      <c r="AY19" t="s">
        <v>40</v>
      </c>
      <c r="AZ19">
        <f>AY2+AZ18</f>
        <v>1.2847052115416884</v>
      </c>
      <c r="BC19" t="s">
        <v>40</v>
      </c>
      <c r="BD19">
        <f>BC2+BD18</f>
        <v>1.285377627614066</v>
      </c>
    </row>
    <row r="20" spans="1:56" x14ac:dyDescent="0.25">
      <c r="A20" t="s">
        <v>52</v>
      </c>
      <c r="B20" s="10">
        <f>COUNT(B2:B14)</f>
        <v>13</v>
      </c>
      <c r="G20" t="s">
        <v>41</v>
      </c>
      <c r="H20">
        <f>G2-H18</f>
        <v>1.2663240784696788</v>
      </c>
      <c r="K20" t="s">
        <v>41</v>
      </c>
      <c r="L20">
        <f>K2-L18</f>
        <v>1.25513066301683</v>
      </c>
      <c r="O20" t="s">
        <v>41</v>
      </c>
      <c r="P20">
        <f>O2-P18</f>
        <v>1.2717170065544325</v>
      </c>
      <c r="S20" t="s">
        <v>41</v>
      </c>
      <c r="T20">
        <f>S2-T18</f>
        <v>1.2644983442745477</v>
      </c>
      <c r="W20" t="s">
        <v>41</v>
      </c>
      <c r="X20">
        <f>W2-X18</f>
        <v>1.2657442122431846</v>
      </c>
      <c r="AA20" t="s">
        <v>41</v>
      </c>
      <c r="AB20">
        <f>AA2-AB18</f>
        <v>1.2666263567409668</v>
      </c>
      <c r="AE20" t="s">
        <v>41</v>
      </c>
      <c r="AF20">
        <f>AE2-AF18</f>
        <v>1.2674290753978252</v>
      </c>
      <c r="AI20" t="s">
        <v>41</v>
      </c>
      <c r="AJ20">
        <f>AI2-AJ18</f>
        <v>1.2674005203600105</v>
      </c>
      <c r="AM20" t="s">
        <v>41</v>
      </c>
      <c r="AN20">
        <f>AM2-AN18</f>
        <v>1.2665944067142214</v>
      </c>
      <c r="AQ20" t="s">
        <v>41</v>
      </c>
      <c r="AR20">
        <f>AQ2-AR18</f>
        <v>1.2659962853351998</v>
      </c>
      <c r="AU20" t="s">
        <v>41</v>
      </c>
      <c r="AV20">
        <f>AU2-AV18</f>
        <v>1.2716201206932043</v>
      </c>
      <c r="AY20" t="s">
        <v>41</v>
      </c>
      <c r="AZ20">
        <f>AY2-AZ18</f>
        <v>1.2638195062958961</v>
      </c>
      <c r="BC20" t="s">
        <v>41</v>
      </c>
      <c r="BD20">
        <f>BC2-BD18</f>
        <v>1.2635457399340488</v>
      </c>
    </row>
    <row r="21" spans="1:56" x14ac:dyDescent="0.25">
      <c r="G21" t="s">
        <v>32</v>
      </c>
      <c r="H21" s="17">
        <f>LN(G2)</f>
        <v>0.2436182008659753</v>
      </c>
      <c r="K21" t="s">
        <v>32</v>
      </c>
      <c r="L21" s="17">
        <f>LN(K2)</f>
        <v>0.23366649271122161</v>
      </c>
      <c r="O21" t="s">
        <v>32</v>
      </c>
      <c r="P21" s="17">
        <f>LN(O2)</f>
        <v>0.24827784530889968</v>
      </c>
      <c r="S21" t="s">
        <v>32</v>
      </c>
      <c r="T21" s="17">
        <f>LN(S2)</f>
        <v>0.2429060745364002</v>
      </c>
      <c r="W21" t="s">
        <v>32</v>
      </c>
      <c r="X21" s="17">
        <f>LN(W2)</f>
        <v>0.24379422176849108</v>
      </c>
      <c r="AA21" t="s">
        <v>32</v>
      </c>
      <c r="AB21" s="17">
        <f>LN(AA2)</f>
        <v>0.24433757964106145</v>
      </c>
      <c r="AE21" t="s">
        <v>32</v>
      </c>
      <c r="AF21" s="17">
        <f>LN(AE2)</f>
        <v>0.24449806132463517</v>
      </c>
      <c r="AI21" t="s">
        <v>32</v>
      </c>
      <c r="AJ21" s="17">
        <f>LN(AI2)</f>
        <v>0.24414274089405261</v>
      </c>
      <c r="AM21" t="s">
        <v>32</v>
      </c>
      <c r="AN21" s="17">
        <f>LN(AM2)</f>
        <v>0.24410208556477397</v>
      </c>
      <c r="AQ21" t="s">
        <v>32</v>
      </c>
      <c r="AR21" s="17">
        <f>LN(AQ2)</f>
        <v>0.24384905010179259</v>
      </c>
      <c r="AU21" t="s">
        <v>32</v>
      </c>
      <c r="AV21" s="17">
        <f>LN(AU2)</f>
        <v>0.24741433865199686</v>
      </c>
      <c r="AY21" t="s">
        <v>32</v>
      </c>
      <c r="AZ21" s="17">
        <f>LN(AY2)</f>
        <v>0.24236746916589963</v>
      </c>
      <c r="BC21" t="s">
        <v>32</v>
      </c>
      <c r="BD21" s="17">
        <f>LN(BC2)</f>
        <v>0.24252388065049563</v>
      </c>
    </row>
    <row r="22" spans="1:56" x14ac:dyDescent="0.25">
      <c r="G22" t="s">
        <v>42</v>
      </c>
      <c r="H22" s="17">
        <f>LN(H19)</f>
        <v>0.25106229422352683</v>
      </c>
      <c r="K22" t="s">
        <v>42</v>
      </c>
      <c r="L22" s="17">
        <f>LN(L19)</f>
        <v>0.24005226401118909</v>
      </c>
      <c r="O22" t="s">
        <v>42</v>
      </c>
      <c r="P22" s="17">
        <f>LN(P19)</f>
        <v>0.25612565399631521</v>
      </c>
      <c r="S22" t="s">
        <v>42</v>
      </c>
      <c r="T22" s="17">
        <f>LN(T19)</f>
        <v>0.25106948125179535</v>
      </c>
      <c r="W22" t="s">
        <v>42</v>
      </c>
      <c r="X22" s="17">
        <f>LN(X19)</f>
        <v>0.25186255638026328</v>
      </c>
      <c r="AA22" t="s">
        <v>42</v>
      </c>
      <c r="AB22" s="17">
        <f>LN(AB19)</f>
        <v>0.2522550188978393</v>
      </c>
      <c r="AE22" t="s">
        <v>42</v>
      </c>
      <c r="AF22" s="17">
        <f>LN(AF19)</f>
        <v>0.25194968026806391</v>
      </c>
      <c r="AI22" t="s">
        <v>42</v>
      </c>
      <c r="AJ22" s="17">
        <f>LN(AJ19)</f>
        <v>0.25126640244003656</v>
      </c>
      <c r="AM22" t="s">
        <v>42</v>
      </c>
      <c r="AN22" s="17">
        <f>LN(AN19)</f>
        <v>0.25181252883168775</v>
      </c>
      <c r="AQ22" t="s">
        <v>42</v>
      </c>
      <c r="AR22" s="17">
        <f>LN(AR19)</f>
        <v>0.2517753816277355</v>
      </c>
      <c r="AU22" t="s">
        <v>42</v>
      </c>
      <c r="AV22" s="17">
        <f>LN(AV19)</f>
        <v>0.25448653187226949</v>
      </c>
      <c r="AY22" t="s">
        <v>42</v>
      </c>
      <c r="AZ22" s="17">
        <f>LN(AZ19)</f>
        <v>0.2505292846687357</v>
      </c>
      <c r="BC22" t="s">
        <v>42</v>
      </c>
      <c r="BD22" s="17">
        <f>LN(BD19)</f>
        <v>0.25105254880440936</v>
      </c>
    </row>
    <row r="23" spans="1:56" x14ac:dyDescent="0.25">
      <c r="G23" t="s">
        <v>43</v>
      </c>
      <c r="H23" s="17">
        <f>LN(H20)</f>
        <v>0.23611827711610442</v>
      </c>
      <c r="K23" t="s">
        <v>43</v>
      </c>
      <c r="L23" s="17">
        <f>LN(L20)</f>
        <v>0.22723968112189871</v>
      </c>
      <c r="O23" t="s">
        <v>43</v>
      </c>
      <c r="P23" s="17">
        <f>LN(P20)</f>
        <v>0.24036796104190503</v>
      </c>
      <c r="S23" t="s">
        <v>43</v>
      </c>
      <c r="T23" s="17">
        <f>LN(T20)</f>
        <v>0.23467547773560415</v>
      </c>
      <c r="W23" t="s">
        <v>43</v>
      </c>
      <c r="X23" s="17">
        <f>LN(X20)</f>
        <v>0.23566025926661902</v>
      </c>
      <c r="AA23" t="s">
        <v>43</v>
      </c>
      <c r="AB23" s="17">
        <f>LN(AB20)</f>
        <v>0.23635695393229555</v>
      </c>
      <c r="AE23" t="s">
        <v>43</v>
      </c>
      <c r="AF23" s="17">
        <f>LN(AF20)</f>
        <v>0.23699049862396038</v>
      </c>
      <c r="AI23" t="s">
        <v>43</v>
      </c>
      <c r="AJ23" s="17">
        <f>LN(AJ20)</f>
        <v>0.23696796848002979</v>
      </c>
      <c r="AM23" t="s">
        <v>43</v>
      </c>
      <c r="AN23" s="17">
        <f>LN(AN20)</f>
        <v>0.23633172910609168</v>
      </c>
      <c r="AQ23" t="s">
        <v>43</v>
      </c>
      <c r="AR23" s="17">
        <f>LN(AR20)</f>
        <v>0.23585938954327201</v>
      </c>
      <c r="AU23" t="s">
        <v>43</v>
      </c>
      <c r="AV23" s="17">
        <f>LN(AV20)</f>
        <v>0.24029177306018831</v>
      </c>
      <c r="AY23" t="s">
        <v>43</v>
      </c>
      <c r="AZ23" s="17">
        <f>LN(AZ20)</f>
        <v>0.23413848987641497</v>
      </c>
      <c r="BC23" t="s">
        <v>43</v>
      </c>
      <c r="BD23" s="17">
        <f>LN(BD20)</f>
        <v>0.23392184816756312</v>
      </c>
    </row>
    <row r="24" spans="1:56" x14ac:dyDescent="0.25">
      <c r="G24" t="s">
        <v>44</v>
      </c>
      <c r="H24" s="17">
        <f>H22-H21</f>
        <v>7.4440933575515289E-3</v>
      </c>
      <c r="K24" t="s">
        <v>44</v>
      </c>
      <c r="L24" s="17">
        <f>L22-L21</f>
        <v>6.3857712999674798E-3</v>
      </c>
      <c r="O24" t="s">
        <v>44</v>
      </c>
      <c r="P24" s="17">
        <f>P22-P21</f>
        <v>7.8478086874155251E-3</v>
      </c>
      <c r="S24" t="s">
        <v>44</v>
      </c>
      <c r="T24" s="17">
        <f>T22-T21</f>
        <v>8.163406715395144E-3</v>
      </c>
      <c r="W24" t="s">
        <v>44</v>
      </c>
      <c r="X24" s="17">
        <f>X22-X21</f>
        <v>8.0683346117721988E-3</v>
      </c>
      <c r="AA24" t="s">
        <v>44</v>
      </c>
      <c r="AB24" s="17">
        <f>AB22-AB21</f>
        <v>7.9174392567778473E-3</v>
      </c>
      <c r="AE24" t="s">
        <v>44</v>
      </c>
      <c r="AF24" s="17">
        <f>AF22-AF21</f>
        <v>7.451618943428745E-3</v>
      </c>
      <c r="AI24" t="s">
        <v>44</v>
      </c>
      <c r="AJ24" s="17">
        <f>AJ22-AJ21</f>
        <v>7.1236615459839558E-3</v>
      </c>
      <c r="AM24" t="s">
        <v>44</v>
      </c>
      <c r="AN24" s="17">
        <f>AN22-AN21</f>
        <v>7.7104432669137801E-3</v>
      </c>
      <c r="AQ24" t="s">
        <v>44</v>
      </c>
      <c r="AR24" s="17">
        <f>AR22-AR21</f>
        <v>7.926331525942909E-3</v>
      </c>
      <c r="AU24" t="s">
        <v>44</v>
      </c>
      <c r="AV24" s="17">
        <f>AV22-AV21</f>
        <v>7.0721932202726379E-3</v>
      </c>
      <c r="AY24" t="s">
        <v>44</v>
      </c>
      <c r="AZ24" s="17">
        <f>AZ22-AZ21</f>
        <v>8.1618155028360673E-3</v>
      </c>
      <c r="BC24" t="s">
        <v>44</v>
      </c>
      <c r="BD24" s="17">
        <f>BD22-BD21</f>
        <v>8.5286681539137321E-3</v>
      </c>
    </row>
    <row r="25" spans="1:56" x14ac:dyDescent="0.25">
      <c r="G25" t="s">
        <v>45</v>
      </c>
      <c r="H25" s="17">
        <f>H21-H23</f>
        <v>7.4999237498708793E-3</v>
      </c>
      <c r="K25" t="s">
        <v>45</v>
      </c>
      <c r="L25" s="17">
        <f>L21-L23</f>
        <v>6.4268115893229005E-3</v>
      </c>
      <c r="O25" t="s">
        <v>45</v>
      </c>
      <c r="P25" s="17">
        <f>P21-P23</f>
        <v>7.9098842669946545E-3</v>
      </c>
      <c r="S25" t="s">
        <v>45</v>
      </c>
      <c r="T25" s="17">
        <f>T21-T23</f>
        <v>8.2305968007960473E-3</v>
      </c>
      <c r="W25" t="s">
        <v>45</v>
      </c>
      <c r="X25" s="17">
        <f>X21-X23</f>
        <v>8.1339625018720663E-3</v>
      </c>
      <c r="AA25" t="s">
        <v>45</v>
      </c>
      <c r="AB25" s="17">
        <f>AB21-AB23</f>
        <v>7.9806257087658983E-3</v>
      </c>
      <c r="AE25" t="s">
        <v>45</v>
      </c>
      <c r="AF25" s="17">
        <f>AF21-AF23</f>
        <v>7.5075627006747914E-3</v>
      </c>
      <c r="AI25" t="s">
        <v>45</v>
      </c>
      <c r="AJ25" s="17">
        <f>AJ21-AJ23</f>
        <v>7.174772414022812E-3</v>
      </c>
      <c r="AM25" t="s">
        <v>45</v>
      </c>
      <c r="AN25" s="17">
        <f>AN21-AN23</f>
        <v>7.7703564586822926E-3</v>
      </c>
      <c r="AQ25" t="s">
        <v>45</v>
      </c>
      <c r="AR25" s="17">
        <f>AR21-AR23</f>
        <v>7.9896605585205727E-3</v>
      </c>
      <c r="AU25" t="s">
        <v>45</v>
      </c>
      <c r="AV25" s="17">
        <f>AV21-AV23</f>
        <v>7.122565591808544E-3</v>
      </c>
      <c r="AY25" t="s">
        <v>45</v>
      </c>
      <c r="AZ25" s="17">
        <f>AZ21-AZ23</f>
        <v>8.2289792894846558E-3</v>
      </c>
      <c r="BC25" t="s">
        <v>45</v>
      </c>
      <c r="BD25" s="17">
        <f>BD21-BD23</f>
        <v>8.602032482932509E-3</v>
      </c>
    </row>
    <row r="26" spans="1:56" x14ac:dyDescent="0.25">
      <c r="G26" t="s">
        <v>46</v>
      </c>
      <c r="H26" s="18">
        <f>AVERAGE(H24:H25)</f>
        <v>7.4720085537112041E-3</v>
      </c>
      <c r="K26" t="s">
        <v>46</v>
      </c>
      <c r="L26" s="18">
        <f>AVERAGE(L24:L25)</f>
        <v>6.4062914446451902E-3</v>
      </c>
      <c r="O26" t="s">
        <v>46</v>
      </c>
      <c r="P26" s="18">
        <f>AVERAGE(P24:P25)</f>
        <v>7.8788464772050898E-3</v>
      </c>
      <c r="S26" t="s">
        <v>46</v>
      </c>
      <c r="T26" s="18">
        <f>AVERAGE(T24:T25)</f>
        <v>8.1970017580955956E-3</v>
      </c>
      <c r="W26" t="s">
        <v>46</v>
      </c>
      <c r="X26" s="18">
        <f>AVERAGE(X24:X25)</f>
        <v>8.1011485568221325E-3</v>
      </c>
      <c r="AA26" t="s">
        <v>46</v>
      </c>
      <c r="AB26" s="18">
        <f>AVERAGE(AB24:AB25)</f>
        <v>7.9490324827718728E-3</v>
      </c>
      <c r="AE26" t="s">
        <v>46</v>
      </c>
      <c r="AF26" s="18">
        <f>AVERAGE(AF24:AF25)</f>
        <v>7.4795908220517682E-3</v>
      </c>
      <c r="AI26" t="s">
        <v>46</v>
      </c>
      <c r="AJ26" s="18">
        <f>AVERAGE(AJ24:AJ25)</f>
        <v>7.1492169800033839E-3</v>
      </c>
      <c r="AM26" t="s">
        <v>46</v>
      </c>
      <c r="AN26" s="18">
        <f>AVERAGE(AN24:AN25)</f>
        <v>7.7403998627980364E-3</v>
      </c>
      <c r="AQ26" t="s">
        <v>46</v>
      </c>
      <c r="AR26" s="18">
        <f>AVERAGE(AR24:AR25)</f>
        <v>7.9579960422317408E-3</v>
      </c>
      <c r="AU26" t="s">
        <v>46</v>
      </c>
      <c r="AV26" s="18">
        <f>AVERAGE(AV24:AV25)</f>
        <v>7.0973794060405909E-3</v>
      </c>
      <c r="AY26" t="s">
        <v>46</v>
      </c>
      <c r="AZ26" s="18">
        <f>AVERAGE(AZ24:AZ25)</f>
        <v>8.1953973961603616E-3</v>
      </c>
      <c r="BC26" t="s">
        <v>46</v>
      </c>
      <c r="BD26" s="18">
        <f>AVERAGE(BD24:BD25)</f>
        <v>8.5653503184231206E-3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F1" sqref="F1"/>
    </sheetView>
  </sheetViews>
  <sheetFormatPr defaultColWidth="11.42578125" defaultRowHeight="15" x14ac:dyDescent="0.25"/>
  <sheetData>
    <row r="1" spans="1:60" ht="17.25" thickTop="1" thickBot="1" x14ac:dyDescent="0.3">
      <c r="B1" s="10" t="s">
        <v>25</v>
      </c>
      <c r="C1" s="10" t="s">
        <v>26</v>
      </c>
      <c r="D1" s="10" t="s">
        <v>27</v>
      </c>
      <c r="E1" s="10" t="s">
        <v>10</v>
      </c>
      <c r="F1" s="10" t="s">
        <v>14</v>
      </c>
      <c r="G1" s="14">
        <f>LN(G2)</f>
        <v>0.2436182008659753</v>
      </c>
      <c r="H1" s="15">
        <f>G4</f>
        <v>0.98488399184668585</v>
      </c>
      <c r="I1" t="s">
        <v>10</v>
      </c>
      <c r="J1" t="s">
        <v>14</v>
      </c>
      <c r="K1" s="14">
        <f>LN(K2)</f>
        <v>0.23366649271122161</v>
      </c>
      <c r="L1" s="15">
        <f>K4</f>
        <v>0.98929030904465687</v>
      </c>
      <c r="M1" t="s">
        <v>10</v>
      </c>
      <c r="N1" t="s">
        <v>14</v>
      </c>
      <c r="O1" s="14">
        <f>LN(O2)</f>
        <v>0.24827784530889968</v>
      </c>
      <c r="P1" s="15">
        <f>O4</f>
        <v>0.98528604174186807</v>
      </c>
      <c r="Q1" t="s">
        <v>10</v>
      </c>
      <c r="R1" t="s">
        <v>14</v>
      </c>
      <c r="S1" s="14">
        <f>LN(S2)</f>
        <v>0.2429060745364002</v>
      </c>
      <c r="T1" s="15">
        <f>S4</f>
        <v>0.98356808274946306</v>
      </c>
      <c r="U1" t="s">
        <v>10</v>
      </c>
      <c r="V1" t="s">
        <v>14</v>
      </c>
      <c r="W1" s="14">
        <f>LN(W2)</f>
        <v>0.24379422176849108</v>
      </c>
      <c r="X1" s="15">
        <f>W4</f>
        <v>0.98403100616229655</v>
      </c>
      <c r="Y1" t="s">
        <v>10</v>
      </c>
      <c r="Z1" t="s">
        <v>14</v>
      </c>
      <c r="AA1" s="14">
        <f>LN(AA2)</f>
        <v>0.24433757964106145</v>
      </c>
      <c r="AB1" s="15">
        <f>AA4</f>
        <v>0.98466681535103096</v>
      </c>
      <c r="AC1" t="s">
        <v>10</v>
      </c>
      <c r="AD1" t="s">
        <v>14</v>
      </c>
      <c r="AE1" s="14">
        <f>LN(AE2)</f>
        <v>0.24449806132463517</v>
      </c>
      <c r="AF1" s="15">
        <f>AE4</f>
        <v>0.98641372219292867</v>
      </c>
      <c r="AG1" t="s">
        <v>10</v>
      </c>
      <c r="AH1" t="s">
        <v>14</v>
      </c>
      <c r="AI1" s="14">
        <f>LN(AI2)</f>
        <v>0.24414274089405261</v>
      </c>
      <c r="AJ1" s="15">
        <f>AI4</f>
        <v>0.98754579852502844</v>
      </c>
      <c r="AK1" t="s">
        <v>10</v>
      </c>
      <c r="AL1" t="s">
        <v>14</v>
      </c>
      <c r="AM1" s="14">
        <f>LN(AM2)</f>
        <v>0.24410208556477397</v>
      </c>
      <c r="AN1" s="15">
        <f>AM4</f>
        <v>0.98542862806086973</v>
      </c>
      <c r="AO1" t="s">
        <v>10</v>
      </c>
      <c r="AP1" t="s">
        <v>14</v>
      </c>
      <c r="AQ1" s="14">
        <f>LN(AQ2)</f>
        <v>0.24384905010179259</v>
      </c>
      <c r="AR1" s="15">
        <f>AQ4</f>
        <v>0.98458689855891357</v>
      </c>
      <c r="AS1" t="s">
        <v>10</v>
      </c>
      <c r="AT1" t="s">
        <v>14</v>
      </c>
      <c r="AU1" s="14">
        <f>LN(AU2)</f>
        <v>0.24741433865199686</v>
      </c>
      <c r="AV1" s="15">
        <f>AU4</f>
        <v>0.98796464454377431</v>
      </c>
      <c r="AW1" t="s">
        <v>10</v>
      </c>
      <c r="AX1" t="s">
        <v>14</v>
      </c>
      <c r="AY1" s="14">
        <f>LN(AY2)</f>
        <v>0.24236746916589963</v>
      </c>
      <c r="AZ1" s="15">
        <f>AY4</f>
        <v>0.98351999793919032</v>
      </c>
      <c r="BA1" t="s">
        <v>10</v>
      </c>
      <c r="BB1" t="s">
        <v>14</v>
      </c>
      <c r="BC1" s="14">
        <f>LN(BC2)</f>
        <v>0.24252388065049563</v>
      </c>
      <c r="BD1" s="15">
        <f>BC4</f>
        <v>0.98204321463392341</v>
      </c>
      <c r="BE1" t="s">
        <v>10</v>
      </c>
      <c r="BF1" t="s">
        <v>14</v>
      </c>
      <c r="BG1" s="14">
        <f>LN(BG2)</f>
        <v>0.24401762867769888</v>
      </c>
      <c r="BH1" s="15">
        <f>BG4</f>
        <v>0.98070872640932494</v>
      </c>
    </row>
    <row r="2" spans="1:60" ht="15.75" thickTop="1" x14ac:dyDescent="0.25">
      <c r="B2">
        <v>0.23366649271122161</v>
      </c>
      <c r="C2" s="16">
        <v>0.98929030904465687</v>
      </c>
      <c r="D2">
        <v>923.73375961058343</v>
      </c>
      <c r="E2">
        <v>1972</v>
      </c>
      <c r="F2">
        <v>1.5013107289081741E-2</v>
      </c>
      <c r="G2">
        <f t="array" ref="G2:H6">LOGEST(F2:F14,E2:E14,TRUE, TRUE)</f>
        <v>1.2758571163442443</v>
      </c>
      <c r="H2">
        <v>7.3646198003180279E-211</v>
      </c>
      <c r="I2">
        <v>1974</v>
      </c>
      <c r="J2">
        <v>8.0243851346073966E-2</v>
      </c>
      <c r="K2">
        <f t="array" ref="K2:L6">LOGEST(J2:J13,I2:I13,TRUE, TRUE)</f>
        <v>1.2632231278271535</v>
      </c>
      <c r="L2">
        <v>3.1667131516468564E-202</v>
      </c>
      <c r="M2">
        <v>1972</v>
      </c>
      <c r="N2">
        <v>1.5013107289081741E-2</v>
      </c>
      <c r="O2">
        <f t="array" ref="O2:P6">LOGEST(N2:N13,M2:M13,TRUE, TRUE)</f>
        <v>1.2818160292923875</v>
      </c>
      <c r="P2">
        <v>6.6483115260361514E-215</v>
      </c>
      <c r="Q2">
        <v>1972</v>
      </c>
      <c r="R2">
        <v>1.5013107289081741E-2</v>
      </c>
      <c r="S2">
        <f t="array" ref="S2:T6">LOGEST(R2:R13,Q2:Q13,TRUE, TRUE)</f>
        <v>1.2749488683309647</v>
      </c>
      <c r="T2">
        <v>3.0633451724871699E-210</v>
      </c>
      <c r="U2">
        <v>1972</v>
      </c>
      <c r="V2">
        <v>1.5013107289081741E-2</v>
      </c>
      <c r="W2">
        <f t="array" ref="W2:X6">LOGEST(V2:V13,U2:U13,TRUE, TRUE)</f>
        <v>1.2760817136316731</v>
      </c>
      <c r="X2">
        <v>5.1754566020109638E-211</v>
      </c>
      <c r="Y2">
        <v>1972</v>
      </c>
      <c r="Z2">
        <v>1.5013107289081741E-2</v>
      </c>
      <c r="AA2">
        <f t="array" ref="AA2:AB6">LOGEST(Z2:Z13,Y2:Y13,TRUE, TRUE)</f>
        <v>1.2767752710847053</v>
      </c>
      <c r="AB2">
        <v>1.7372516168252609E-211</v>
      </c>
      <c r="AC2">
        <v>1972</v>
      </c>
      <c r="AD2">
        <v>1.5013107289081741E-2</v>
      </c>
      <c r="AE2">
        <f t="array" ref="AE2:AF6">LOGEST(AD2:AD13,AC2:AC13,TRUE, TRUE)</f>
        <v>1.2769801865719057</v>
      </c>
      <c r="AF2">
        <v>1.2371458677173715E-211</v>
      </c>
      <c r="AG2">
        <v>1972</v>
      </c>
      <c r="AH2">
        <v>1.5013107289081741E-2</v>
      </c>
      <c r="AI2">
        <f t="array" ref="AI2:AJ6">LOGEST(AH2:AH13,AG2:AG13,TRUE, TRUE)</f>
        <v>1.2765265300236606</v>
      </c>
      <c r="AJ2">
        <v>2.4838078411735014E-211</v>
      </c>
      <c r="AK2">
        <v>1972</v>
      </c>
      <c r="AL2">
        <v>1.5013107289081741E-2</v>
      </c>
      <c r="AM2">
        <f t="array" ref="AM2:AN6">LOGEST(AL2:AL13,AK2:AK13,TRUE, TRUE)</f>
        <v>1.2764746334721924</v>
      </c>
      <c r="AN2">
        <v>2.8699800986439128E-211</v>
      </c>
      <c r="AO2">
        <v>1972</v>
      </c>
      <c r="AP2">
        <v>1.5013107289081741E-2</v>
      </c>
      <c r="AQ2">
        <f t="array" ref="AQ2:AR6">LOGEST(AP2:AP13,AO2:AO13,TRUE, TRUE)</f>
        <v>1.2761516809832671</v>
      </c>
      <c r="AR2">
        <v>4.6761346911447929E-211</v>
      </c>
      <c r="AS2">
        <v>1972</v>
      </c>
      <c r="AT2">
        <v>1.5013107289081741E-2</v>
      </c>
      <c r="AU2">
        <f t="array" ref="AU2:AV6">LOGEST(AT2:AT13,AS2:AS13,TRUE, TRUE)</f>
        <v>1.2807096503696982</v>
      </c>
      <c r="AV2">
        <v>4.0659653504334361E-214</v>
      </c>
      <c r="AW2">
        <v>1972</v>
      </c>
      <c r="AX2">
        <v>1.5013107289081741E-2</v>
      </c>
      <c r="AY2">
        <f t="array" ref="AY2:AZ6">LOGEST(AX2:AX13,AW2:AW13,TRUE, TRUE)</f>
        <v>1.2742623589187922</v>
      </c>
      <c r="AZ2">
        <v>8.7451829264344604E-210</v>
      </c>
      <c r="BA2">
        <v>1972</v>
      </c>
      <c r="BB2">
        <v>1.5013107289081741E-2</v>
      </c>
      <c r="BC2">
        <f t="array" ref="BC2:BD6">LOGEST(BB2:BB13,BA2:BA13,TRUE, TRUE)</f>
        <v>1.2744616837740574</v>
      </c>
      <c r="BD2">
        <v>6.4372764333826749E-210</v>
      </c>
      <c r="BE2">
        <v>1972</v>
      </c>
      <c r="BF2">
        <v>1.5013107289081741E-2</v>
      </c>
      <c r="BG2">
        <f t="array" ref="BG2:BH6">LOGEST(BF2:BF13,BE2:BE13,TRUE, TRUE)</f>
        <v>1.2763668309506158</v>
      </c>
      <c r="BH2">
        <v>3.3362043027015691E-211</v>
      </c>
    </row>
    <row r="3" spans="1:60" x14ac:dyDescent="0.25">
      <c r="B3">
        <v>0.24827784530889968</v>
      </c>
      <c r="C3" s="16">
        <v>0.98528604174186807</v>
      </c>
      <c r="D3">
        <v>669.6267751047402</v>
      </c>
      <c r="E3">
        <v>1974</v>
      </c>
      <c r="F3">
        <v>8.0243851346073966E-2</v>
      </c>
      <c r="G3">
        <v>9.0999584315289445E-3</v>
      </c>
      <c r="H3">
        <v>18.106436165332237</v>
      </c>
      <c r="I3">
        <v>1978</v>
      </c>
      <c r="J3">
        <v>0.12674801788800191</v>
      </c>
      <c r="K3">
        <v>7.6881709572839537E-3</v>
      </c>
      <c r="L3">
        <v>15.308666820592983</v>
      </c>
      <c r="M3">
        <v>1978</v>
      </c>
      <c r="N3">
        <v>0.12674801788800191</v>
      </c>
      <c r="O3">
        <v>9.5944826614315967E-3</v>
      </c>
      <c r="P3">
        <v>19.102925395570217</v>
      </c>
      <c r="Q3">
        <v>1974</v>
      </c>
      <c r="R3">
        <v>8.0243851346073966E-2</v>
      </c>
      <c r="S3">
        <v>9.9284232211235626E-3</v>
      </c>
      <c r="T3">
        <v>19.764527093431113</v>
      </c>
      <c r="U3">
        <v>1974</v>
      </c>
      <c r="V3">
        <v>8.0243851346073966E-2</v>
      </c>
      <c r="W3">
        <v>9.8210470862316514E-3</v>
      </c>
      <c r="X3">
        <v>19.549145972200705</v>
      </c>
      <c r="Y3">
        <v>1974</v>
      </c>
      <c r="Z3">
        <v>8.0243851346073966E-2</v>
      </c>
      <c r="AA3">
        <v>9.6418817176634215E-3</v>
      </c>
      <c r="AB3">
        <v>19.190911540582427</v>
      </c>
      <c r="AC3">
        <v>1974</v>
      </c>
      <c r="AD3">
        <v>8.0243851346073966E-2</v>
      </c>
      <c r="AE3">
        <v>9.073944374114476E-3</v>
      </c>
      <c r="AF3">
        <v>18.057490904103918</v>
      </c>
      <c r="AG3">
        <v>1974</v>
      </c>
      <c r="AH3">
        <v>8.0243851346073966E-2</v>
      </c>
      <c r="AI3">
        <v>8.6700806363051355E-3</v>
      </c>
      <c r="AJ3">
        <v>17.252343993860883</v>
      </c>
      <c r="AK3">
        <v>1974</v>
      </c>
      <c r="AL3">
        <v>8.0243851346073966E-2</v>
      </c>
      <c r="AM3">
        <v>9.3866175747973242E-3</v>
      </c>
      <c r="AN3">
        <v>18.67424749450868</v>
      </c>
      <c r="AO3">
        <v>1974</v>
      </c>
      <c r="AP3">
        <v>8.0243851346073966E-2</v>
      </c>
      <c r="AQ3">
        <v>9.6480392205841106E-3</v>
      </c>
      <c r="AR3">
        <v>19.19191565461794</v>
      </c>
      <c r="AS3">
        <v>1974</v>
      </c>
      <c r="AT3">
        <v>8.0243851346073966E-2</v>
      </c>
      <c r="AU3">
        <v>8.6354231636623889E-3</v>
      </c>
      <c r="AV3">
        <v>17.174724565536188</v>
      </c>
      <c r="AW3">
        <v>1974</v>
      </c>
      <c r="AX3">
        <v>8.0243851346073966E-2</v>
      </c>
      <c r="AY3">
        <v>9.9211350470285262E-3</v>
      </c>
      <c r="AZ3">
        <v>19.730173265975314</v>
      </c>
      <c r="BA3">
        <v>1974</v>
      </c>
      <c r="BB3">
        <v>8.0243851346073966E-2</v>
      </c>
      <c r="BC3">
        <v>1.0370590959510312E-2</v>
      </c>
      <c r="BD3">
        <v>20.620523031631457</v>
      </c>
      <c r="BE3">
        <v>1974</v>
      </c>
      <c r="BF3">
        <v>8.0243851346073966E-2</v>
      </c>
      <c r="BG3">
        <v>1.0822600631655539E-2</v>
      </c>
      <c r="BH3">
        <v>21.516551510504417</v>
      </c>
    </row>
    <row r="4" spans="1:60" ht="15.75" thickBot="1" x14ac:dyDescent="0.3">
      <c r="B4">
        <v>0.2429060745364002</v>
      </c>
      <c r="C4" s="16">
        <v>0.98356808274946306</v>
      </c>
      <c r="D4">
        <v>598.57171123310422</v>
      </c>
      <c r="E4">
        <v>1978</v>
      </c>
      <c r="F4">
        <v>0.12674801788800191</v>
      </c>
      <c r="G4">
        <v>0.98488399184668585</v>
      </c>
      <c r="H4">
        <v>0.38744554270182002</v>
      </c>
      <c r="I4">
        <v>1980</v>
      </c>
      <c r="J4">
        <v>0.23315624847200261</v>
      </c>
      <c r="K4">
        <v>0.98929030904465687</v>
      </c>
      <c r="L4">
        <v>0.29513632283353658</v>
      </c>
      <c r="M4">
        <v>1980</v>
      </c>
      <c r="N4">
        <v>0.23315624847200261</v>
      </c>
      <c r="O4">
        <v>0.98528604174186807</v>
      </c>
      <c r="P4">
        <v>0.37724744505116375</v>
      </c>
      <c r="Q4">
        <v>1980</v>
      </c>
      <c r="R4">
        <v>0.23315624847200261</v>
      </c>
      <c r="S4">
        <v>0.98356808274946306</v>
      </c>
      <c r="T4">
        <v>0.40508291199159935</v>
      </c>
      <c r="U4">
        <v>1978</v>
      </c>
      <c r="V4">
        <v>0.12674801788800191</v>
      </c>
      <c r="W4">
        <v>0.98403100616229655</v>
      </c>
      <c r="X4">
        <v>0.40624010708389502</v>
      </c>
      <c r="Y4">
        <v>1978</v>
      </c>
      <c r="Z4">
        <v>0.12674801788800191</v>
      </c>
      <c r="AA4">
        <v>0.98466681535103096</v>
      </c>
      <c r="AB4">
        <v>0.40319516470281236</v>
      </c>
      <c r="AC4">
        <v>1978</v>
      </c>
      <c r="AD4">
        <v>0.12674801788800191</v>
      </c>
      <c r="AE4">
        <v>0.98641372219292867</v>
      </c>
      <c r="AF4">
        <v>0.38476092158005554</v>
      </c>
      <c r="AG4">
        <v>1978</v>
      </c>
      <c r="AH4">
        <v>0.12674801788800191</v>
      </c>
      <c r="AI4">
        <v>0.98754579852502844</v>
      </c>
      <c r="AJ4">
        <v>0.36882676563446454</v>
      </c>
      <c r="AK4">
        <v>1978</v>
      </c>
      <c r="AL4">
        <v>0.12674801788800191</v>
      </c>
      <c r="AM4">
        <v>0.98542862806086973</v>
      </c>
      <c r="AN4">
        <v>0.39834184728562816</v>
      </c>
      <c r="AO4">
        <v>1978</v>
      </c>
      <c r="AP4">
        <v>0.12674801788800191</v>
      </c>
      <c r="AQ4">
        <v>0.98458689855891357</v>
      </c>
      <c r="AR4">
        <v>0.40586798518625167</v>
      </c>
      <c r="AS4">
        <v>1978</v>
      </c>
      <c r="AT4">
        <v>0.12674801788800191</v>
      </c>
      <c r="AU4">
        <v>0.98796464454377431</v>
      </c>
      <c r="AV4">
        <v>0.35580318795022425</v>
      </c>
      <c r="AW4">
        <v>1978</v>
      </c>
      <c r="AX4">
        <v>0.12674801788800191</v>
      </c>
      <c r="AY4">
        <v>0.98351999793919032</v>
      </c>
      <c r="AZ4">
        <v>0.40283555014974137</v>
      </c>
      <c r="BA4">
        <v>1978</v>
      </c>
      <c r="BB4">
        <v>0.12674801788800191</v>
      </c>
      <c r="BC4">
        <v>0.98204321463392341</v>
      </c>
      <c r="BD4">
        <v>0.40494026037985231</v>
      </c>
      <c r="BE4">
        <v>1978</v>
      </c>
      <c r="BF4">
        <v>0.12674801788800191</v>
      </c>
      <c r="BG4">
        <v>0.98070872640932494</v>
      </c>
      <c r="BH4">
        <v>0.40623214501245869</v>
      </c>
    </row>
    <row r="5" spans="1:60" ht="17.25" thickTop="1" thickBot="1" x14ac:dyDescent="0.3">
      <c r="B5">
        <v>0.24379422176849108</v>
      </c>
      <c r="C5" s="16">
        <v>0.98403100616229655</v>
      </c>
      <c r="D5">
        <v>616.21352989626848</v>
      </c>
      <c r="E5">
        <v>1980</v>
      </c>
      <c r="F5">
        <v>0.23315624847200261</v>
      </c>
      <c r="G5">
        <v>716.70534974792849</v>
      </c>
      <c r="H5">
        <v>11</v>
      </c>
      <c r="I5">
        <v>1982</v>
      </c>
      <c r="J5">
        <v>0.42889693351712915</v>
      </c>
      <c r="K5" s="13">
        <v>923.73375961058343</v>
      </c>
      <c r="L5">
        <v>10</v>
      </c>
      <c r="M5">
        <v>1982</v>
      </c>
      <c r="N5">
        <v>0.42889693351712915</v>
      </c>
      <c r="O5" s="13">
        <v>669.6267751047402</v>
      </c>
      <c r="P5">
        <v>10</v>
      </c>
      <c r="Q5">
        <v>1982</v>
      </c>
      <c r="R5">
        <v>0.42889693351712915</v>
      </c>
      <c r="S5" s="13">
        <v>598.57171123310422</v>
      </c>
      <c r="T5">
        <v>10</v>
      </c>
      <c r="U5">
        <v>1982</v>
      </c>
      <c r="V5">
        <v>0.42889693351712915</v>
      </c>
      <c r="W5" s="13">
        <v>616.21352989626848</v>
      </c>
      <c r="X5">
        <v>10</v>
      </c>
      <c r="Y5">
        <v>1980</v>
      </c>
      <c r="Z5">
        <v>0.23315624847200261</v>
      </c>
      <c r="AA5" s="13">
        <v>642.18023710895295</v>
      </c>
      <c r="AB5">
        <v>10</v>
      </c>
      <c r="AC5">
        <v>1980</v>
      </c>
      <c r="AD5">
        <v>0.23315624847200261</v>
      </c>
      <c r="AE5" s="13">
        <v>726.03676753872719</v>
      </c>
      <c r="AF5">
        <v>10</v>
      </c>
      <c r="AG5">
        <v>1980</v>
      </c>
      <c r="AH5">
        <v>0.23315624847200261</v>
      </c>
      <c r="AI5" s="13">
        <v>792.94188431883106</v>
      </c>
      <c r="AJ5">
        <v>10</v>
      </c>
      <c r="AK5">
        <v>1980</v>
      </c>
      <c r="AL5">
        <v>0.23315624847200261</v>
      </c>
      <c r="AM5" s="13">
        <v>676.27717704094607</v>
      </c>
      <c r="AN5">
        <v>10</v>
      </c>
      <c r="AO5">
        <v>1980</v>
      </c>
      <c r="AP5">
        <v>0.23315624847200261</v>
      </c>
      <c r="AQ5" s="13">
        <v>638.79868845495332</v>
      </c>
      <c r="AR5">
        <v>10</v>
      </c>
      <c r="AS5">
        <v>1980</v>
      </c>
      <c r="AT5">
        <v>0.23315624847200261</v>
      </c>
      <c r="AU5" s="13">
        <v>820.88530591152323</v>
      </c>
      <c r="AV5">
        <v>10</v>
      </c>
      <c r="AW5">
        <v>1980</v>
      </c>
      <c r="AX5">
        <v>0.23315624847200261</v>
      </c>
      <c r="AY5" s="13">
        <v>596.79604062553528</v>
      </c>
      <c r="AZ5">
        <v>10</v>
      </c>
      <c r="BA5">
        <v>1980</v>
      </c>
      <c r="BB5">
        <v>0.23315624847200261</v>
      </c>
      <c r="BC5" s="13">
        <v>546.89255042785453</v>
      </c>
      <c r="BD5">
        <v>10</v>
      </c>
      <c r="BE5">
        <v>1980</v>
      </c>
      <c r="BF5">
        <v>0.23315624847200261</v>
      </c>
      <c r="BG5" s="13">
        <v>508.3690933103444</v>
      </c>
      <c r="BH5">
        <v>10</v>
      </c>
    </row>
    <row r="6" spans="1:60" ht="15.75" thickTop="1" x14ac:dyDescent="0.25">
      <c r="B6">
        <v>0.24433757964106145</v>
      </c>
      <c r="C6" s="16">
        <v>0.98466681535103096</v>
      </c>
      <c r="D6">
        <v>642.18023710895295</v>
      </c>
      <c r="E6">
        <v>1982</v>
      </c>
      <c r="F6">
        <v>0.42889693351712915</v>
      </c>
      <c r="G6">
        <v>107.58754167491958</v>
      </c>
      <c r="H6">
        <v>1.6512545341545861</v>
      </c>
      <c r="I6">
        <v>1986</v>
      </c>
      <c r="J6">
        <v>1.4513250987715054</v>
      </c>
      <c r="K6">
        <v>80.462243938791318</v>
      </c>
      <c r="L6">
        <v>0.87105449055701523</v>
      </c>
      <c r="M6">
        <v>1986</v>
      </c>
      <c r="N6">
        <v>1.4513250987715054</v>
      </c>
      <c r="O6">
        <v>95.298359576521477</v>
      </c>
      <c r="P6">
        <v>1.4231563479763083</v>
      </c>
      <c r="Q6">
        <v>1986</v>
      </c>
      <c r="R6">
        <v>1.4513250987715054</v>
      </c>
      <c r="S6">
        <v>98.220928355711933</v>
      </c>
      <c r="T6">
        <v>1.6409216558759381</v>
      </c>
      <c r="U6">
        <v>1986</v>
      </c>
      <c r="V6">
        <v>1.4513250987715054</v>
      </c>
      <c r="W6">
        <v>101.69435021334193</v>
      </c>
      <c r="X6">
        <v>1.6503102460353449</v>
      </c>
      <c r="Y6">
        <v>1986</v>
      </c>
      <c r="Z6">
        <v>1.4513250987715054</v>
      </c>
      <c r="AA6">
        <v>104.39689130639138</v>
      </c>
      <c r="AB6">
        <v>1.6256634083972799</v>
      </c>
      <c r="AC6">
        <v>1982</v>
      </c>
      <c r="AD6">
        <v>0.42889693351712915</v>
      </c>
      <c r="AE6">
        <v>107.48318498072615</v>
      </c>
      <c r="AF6">
        <v>1.4804096677513365</v>
      </c>
      <c r="AG6">
        <v>1982</v>
      </c>
      <c r="AH6">
        <v>0.42889693351712915</v>
      </c>
      <c r="AI6">
        <v>107.86640849627111</v>
      </c>
      <c r="AJ6">
        <v>1.3603318304838024</v>
      </c>
      <c r="AK6">
        <v>1982</v>
      </c>
      <c r="AL6">
        <v>0.42889693351712915</v>
      </c>
      <c r="AM6">
        <v>107.30911106122565</v>
      </c>
      <c r="AN6">
        <v>1.586762272989267</v>
      </c>
      <c r="AO6">
        <v>1982</v>
      </c>
      <c r="AP6">
        <v>0.42889693351712915</v>
      </c>
      <c r="AQ6">
        <v>105.22855506050561</v>
      </c>
      <c r="AR6">
        <v>1.647288213991474</v>
      </c>
      <c r="AS6">
        <v>1982</v>
      </c>
      <c r="AT6">
        <v>0.42889693351712915</v>
      </c>
      <c r="AU6">
        <v>103.92072112176382</v>
      </c>
      <c r="AV6">
        <v>1.2659590855554261</v>
      </c>
      <c r="AW6">
        <v>1982</v>
      </c>
      <c r="AX6">
        <v>0.42889693351712915</v>
      </c>
      <c r="AY6">
        <v>96.845961027827684</v>
      </c>
      <c r="AZ6">
        <v>1.6227648046444481</v>
      </c>
      <c r="BA6">
        <v>1982</v>
      </c>
      <c r="BB6">
        <v>0.42889693351712915</v>
      </c>
      <c r="BC6">
        <v>89.677588901579568</v>
      </c>
      <c r="BD6">
        <v>1.639766144765026</v>
      </c>
      <c r="BE6">
        <v>1982</v>
      </c>
      <c r="BF6">
        <v>0.42889693351712915</v>
      </c>
      <c r="BG6">
        <v>83.893383725372829</v>
      </c>
      <c r="BH6">
        <v>1.6502455564142327</v>
      </c>
    </row>
    <row r="7" spans="1:60" x14ac:dyDescent="0.25">
      <c r="B7">
        <v>0.24449806132463517</v>
      </c>
      <c r="C7" s="16">
        <v>0.98641372219292867</v>
      </c>
      <c r="D7">
        <v>726.03676753872719</v>
      </c>
      <c r="E7">
        <v>1986</v>
      </c>
      <c r="F7">
        <v>1.4513250987715054</v>
      </c>
      <c r="G7" t="s">
        <v>28</v>
      </c>
      <c r="H7">
        <f>TINV(0.0455,H5)</f>
        <v>2.2548660037131212</v>
      </c>
      <c r="I7">
        <v>1988</v>
      </c>
      <c r="J7">
        <v>2.6697499572879311</v>
      </c>
      <c r="K7" t="s">
        <v>28</v>
      </c>
      <c r="L7">
        <f>TINV(0.0455,L5)</f>
        <v>2.2836816132996423</v>
      </c>
      <c r="M7">
        <v>1988</v>
      </c>
      <c r="N7">
        <v>2.6697499572879311</v>
      </c>
      <c r="O7" t="s">
        <v>28</v>
      </c>
      <c r="P7">
        <f>TINV(0.0455,P5)</f>
        <v>2.2836816132996423</v>
      </c>
      <c r="Q7">
        <v>1988</v>
      </c>
      <c r="R7">
        <v>2.6697499572879311</v>
      </c>
      <c r="S7" t="s">
        <v>28</v>
      </c>
      <c r="T7">
        <f>TINV(0.0455,T5)</f>
        <v>2.2836816132996423</v>
      </c>
      <c r="U7">
        <v>1988</v>
      </c>
      <c r="V7">
        <v>2.6697499572879311</v>
      </c>
      <c r="W7" t="s">
        <v>28</v>
      </c>
      <c r="X7">
        <f>TINV(0.0455,X5)</f>
        <v>2.2836816132996423</v>
      </c>
      <c r="Y7">
        <v>1988</v>
      </c>
      <c r="Z7">
        <v>2.6697499572879311</v>
      </c>
      <c r="AA7" t="s">
        <v>28</v>
      </c>
      <c r="AB7">
        <f>TINV(0.0455,AB5)</f>
        <v>2.2836816132996423</v>
      </c>
      <c r="AC7">
        <v>1988</v>
      </c>
      <c r="AD7">
        <v>2.6697499572879311</v>
      </c>
      <c r="AE7" t="s">
        <v>28</v>
      </c>
      <c r="AF7">
        <f>TINV(0.0455,AF5)</f>
        <v>2.2836816132996423</v>
      </c>
      <c r="AG7">
        <v>1986</v>
      </c>
      <c r="AH7">
        <v>1.4513250987715054</v>
      </c>
      <c r="AI7" t="s">
        <v>28</v>
      </c>
      <c r="AJ7">
        <f>TINV(0.0455,AJ5)</f>
        <v>2.2836816132996423</v>
      </c>
      <c r="AK7">
        <v>1986</v>
      </c>
      <c r="AL7">
        <v>1.4513250987715054</v>
      </c>
      <c r="AM7" t="s">
        <v>28</v>
      </c>
      <c r="AN7">
        <f>TINV(0.0455,AN5)</f>
        <v>2.2836816132996423</v>
      </c>
      <c r="AO7">
        <v>1986</v>
      </c>
      <c r="AP7">
        <v>1.4513250987715054</v>
      </c>
      <c r="AQ7" t="s">
        <v>28</v>
      </c>
      <c r="AR7">
        <f>TINV(0.0455,AR5)</f>
        <v>2.2836816132996423</v>
      </c>
      <c r="AS7">
        <v>1986</v>
      </c>
      <c r="AT7">
        <v>1.4513250987715054</v>
      </c>
      <c r="AU7" t="s">
        <v>28</v>
      </c>
      <c r="AV7">
        <f>TINV(0.0455,AV5)</f>
        <v>2.2836816132996423</v>
      </c>
      <c r="AW7">
        <v>1986</v>
      </c>
      <c r="AX7">
        <v>1.4513250987715054</v>
      </c>
      <c r="AY7" t="s">
        <v>28</v>
      </c>
      <c r="AZ7">
        <f>TINV(0.0455,AZ5)</f>
        <v>2.2836816132996423</v>
      </c>
      <c r="BA7">
        <v>1986</v>
      </c>
      <c r="BB7">
        <v>1.4513250987715054</v>
      </c>
      <c r="BC7" t="s">
        <v>28</v>
      </c>
      <c r="BD7">
        <f>TINV(0.0455,BD5)</f>
        <v>2.2836816132996423</v>
      </c>
      <c r="BE7">
        <v>1986</v>
      </c>
      <c r="BF7">
        <v>1.4513250987715054</v>
      </c>
    </row>
    <row r="8" spans="1:60" x14ac:dyDescent="0.25">
      <c r="B8">
        <v>0.24414274089405261</v>
      </c>
      <c r="C8" s="16">
        <v>0.98754579852502844</v>
      </c>
      <c r="D8">
        <v>792.94188431883106</v>
      </c>
      <c r="E8">
        <v>1988</v>
      </c>
      <c r="F8">
        <v>2.6697499572879311</v>
      </c>
      <c r="G8" t="s">
        <v>29</v>
      </c>
      <c r="H8">
        <f>H7*G3</f>
        <v>2.0519186902457194E-2</v>
      </c>
      <c r="I8">
        <v>1993</v>
      </c>
      <c r="J8">
        <v>4.2169650342858231</v>
      </c>
      <c r="K8" t="s">
        <v>29</v>
      </c>
      <c r="L8">
        <f>L7*K3</f>
        <v>1.7557334655053675E-2</v>
      </c>
      <c r="M8">
        <v>1993</v>
      </c>
      <c r="N8">
        <v>4.2169650342858231</v>
      </c>
      <c r="O8" t="s">
        <v>29</v>
      </c>
      <c r="P8">
        <f>P7*O3</f>
        <v>2.1910743643033553E-2</v>
      </c>
      <c r="Q8">
        <v>1993</v>
      </c>
      <c r="R8">
        <v>4.2169650342858231</v>
      </c>
      <c r="S8" t="s">
        <v>29</v>
      </c>
      <c r="T8">
        <f>T7*S3</f>
        <v>2.2673357559137089E-2</v>
      </c>
      <c r="U8">
        <v>1993</v>
      </c>
      <c r="V8">
        <v>4.2169650342858231</v>
      </c>
      <c r="W8" t="s">
        <v>29</v>
      </c>
      <c r="X8">
        <f>X7*W3</f>
        <v>2.2428144654177248E-2</v>
      </c>
      <c r="Y8">
        <v>1993</v>
      </c>
      <c r="Z8">
        <v>4.2169650342858231</v>
      </c>
      <c r="AA8" t="s">
        <v>29</v>
      </c>
      <c r="AB8">
        <f>AB7*AA3</f>
        <v>2.2018987996237929E-2</v>
      </c>
      <c r="AC8">
        <v>1993</v>
      </c>
      <c r="AD8">
        <v>4.2169650342858231</v>
      </c>
      <c r="AE8" t="s">
        <v>29</v>
      </c>
      <c r="AF8">
        <f>AF7*AE3</f>
        <v>2.0721999927268957E-2</v>
      </c>
      <c r="AG8">
        <v>1993</v>
      </c>
      <c r="AH8">
        <v>4.2169650342858231</v>
      </c>
      <c r="AI8" t="s">
        <v>29</v>
      </c>
      <c r="AJ8">
        <f>AJ7*AI3</f>
        <v>1.97997037349553E-2</v>
      </c>
      <c r="AK8">
        <v>1988</v>
      </c>
      <c r="AL8">
        <v>2.6697499572879311</v>
      </c>
      <c r="AM8" t="s">
        <v>29</v>
      </c>
      <c r="AN8">
        <f>AN7*AM3</f>
        <v>2.1436045966639929E-2</v>
      </c>
      <c r="AO8">
        <v>1988</v>
      </c>
      <c r="AP8">
        <v>2.6697499572879311</v>
      </c>
      <c r="AQ8" t="s">
        <v>29</v>
      </c>
      <c r="AR8">
        <f>AR7*AQ3</f>
        <v>2.2033049772441745E-2</v>
      </c>
      <c r="AS8">
        <v>1988</v>
      </c>
      <c r="AT8">
        <v>2.6697499572879311</v>
      </c>
      <c r="AU8" t="s">
        <v>29</v>
      </c>
      <c r="AV8">
        <f>AV7*AU3</f>
        <v>1.9720557101917623E-2</v>
      </c>
      <c r="AW8">
        <v>1988</v>
      </c>
      <c r="AX8">
        <v>2.6697499572879311</v>
      </c>
      <c r="AY8" t="s">
        <v>29</v>
      </c>
      <c r="AZ8">
        <f>AZ7*AY3</f>
        <v>2.2656713689961729E-2</v>
      </c>
      <c r="BA8">
        <v>1988</v>
      </c>
      <c r="BB8">
        <v>2.6697499572879311</v>
      </c>
      <c r="BC8" t="s">
        <v>29</v>
      </c>
      <c r="BD8">
        <f>BD7*BC3</f>
        <v>2.3683127893285194E-2</v>
      </c>
      <c r="BE8">
        <v>1988</v>
      </c>
      <c r="BF8">
        <v>2.6697499572879311</v>
      </c>
    </row>
    <row r="9" spans="1:60" x14ac:dyDescent="0.25">
      <c r="B9">
        <v>0.24410208556477397</v>
      </c>
      <c r="C9" s="16">
        <v>0.98542862806086973</v>
      </c>
      <c r="D9">
        <v>676.27717704094607</v>
      </c>
      <c r="E9">
        <v>1993</v>
      </c>
      <c r="F9">
        <v>4.2169650342858231</v>
      </c>
      <c r="G9" t="s">
        <v>30</v>
      </c>
      <c r="H9">
        <f>G2+H8</f>
        <v>1.2963763032467015</v>
      </c>
      <c r="I9">
        <v>1996</v>
      </c>
      <c r="J9">
        <v>10.521043676924872</v>
      </c>
      <c r="K9" t="s">
        <v>30</v>
      </c>
      <c r="L9">
        <f>K2+L8</f>
        <v>1.2807804624822072</v>
      </c>
      <c r="M9">
        <v>1996</v>
      </c>
      <c r="N9">
        <v>10.521043676924872</v>
      </c>
      <c r="O9" t="s">
        <v>30</v>
      </c>
      <c r="P9">
        <f>O2+P8</f>
        <v>1.3037267729354209</v>
      </c>
      <c r="Q9">
        <v>1996</v>
      </c>
      <c r="R9">
        <v>10.521043676924872</v>
      </c>
      <c r="S9" t="s">
        <v>30</v>
      </c>
      <c r="T9">
        <f>S2+T8</f>
        <v>1.2976222258901018</v>
      </c>
      <c r="U9">
        <v>1996</v>
      </c>
      <c r="V9">
        <v>10.521043676924872</v>
      </c>
      <c r="W9" t="s">
        <v>30</v>
      </c>
      <c r="X9">
        <f>W2+X8</f>
        <v>1.2985098582858503</v>
      </c>
      <c r="Y9">
        <v>1996</v>
      </c>
      <c r="Z9">
        <v>10.521043676924872</v>
      </c>
      <c r="AA9" t="s">
        <v>30</v>
      </c>
      <c r="AB9">
        <f>AA2+AB8</f>
        <v>1.2987942590809434</v>
      </c>
      <c r="AC9">
        <v>1996</v>
      </c>
      <c r="AD9">
        <v>10.521043676924872</v>
      </c>
      <c r="AE9" t="s">
        <v>30</v>
      </c>
      <c r="AF9">
        <f>AE2+AF8</f>
        <v>1.2977021864991747</v>
      </c>
      <c r="AG9">
        <v>1996</v>
      </c>
      <c r="AH9">
        <v>10.521043676924872</v>
      </c>
      <c r="AI9" t="s">
        <v>30</v>
      </c>
      <c r="AJ9">
        <f>AI2+AJ8</f>
        <v>1.2963262337586159</v>
      </c>
      <c r="AK9">
        <v>1996</v>
      </c>
      <c r="AL9">
        <v>10.521043676924872</v>
      </c>
      <c r="AM9" t="s">
        <v>30</v>
      </c>
      <c r="AN9">
        <f>AM2+AN8</f>
        <v>1.2979106794388322</v>
      </c>
      <c r="AO9">
        <v>1993</v>
      </c>
      <c r="AP9">
        <v>4.2169650342858231</v>
      </c>
      <c r="AQ9" t="s">
        <v>30</v>
      </c>
      <c r="AR9">
        <f>AQ2+AR8</f>
        <v>1.2981847307557088</v>
      </c>
      <c r="AS9">
        <v>1993</v>
      </c>
      <c r="AT9">
        <v>4.2169650342858231</v>
      </c>
      <c r="AU9" t="s">
        <v>30</v>
      </c>
      <c r="AV9">
        <f>AU2+AV8</f>
        <v>1.3004302074716159</v>
      </c>
      <c r="AW9">
        <v>1993</v>
      </c>
      <c r="AX9">
        <v>4.2169650342858231</v>
      </c>
      <c r="AY9" t="s">
        <v>30</v>
      </c>
      <c r="AZ9">
        <f>AY2+AZ8</f>
        <v>1.2969190726087541</v>
      </c>
      <c r="BA9">
        <v>1993</v>
      </c>
      <c r="BB9">
        <v>4.2169650342858231</v>
      </c>
      <c r="BC9" t="s">
        <v>30</v>
      </c>
      <c r="BD9">
        <f>BC2+BD8</f>
        <v>1.2981448116673426</v>
      </c>
      <c r="BE9">
        <v>1993</v>
      </c>
      <c r="BF9">
        <v>4.2169650342858231</v>
      </c>
    </row>
    <row r="10" spans="1:60" x14ac:dyDescent="0.25">
      <c r="B10">
        <v>0.24384905010179259</v>
      </c>
      <c r="C10" s="16">
        <v>0.98458689855891357</v>
      </c>
      <c r="D10">
        <v>638.79868845495332</v>
      </c>
      <c r="E10">
        <v>1996</v>
      </c>
      <c r="F10">
        <v>10.521043676924872</v>
      </c>
      <c r="G10" t="s">
        <v>31</v>
      </c>
      <c r="H10">
        <f>G2-H8</f>
        <v>1.255337929441787</v>
      </c>
      <c r="I10">
        <v>2000</v>
      </c>
      <c r="J10">
        <v>16.618362775387507</v>
      </c>
      <c r="K10" t="s">
        <v>31</v>
      </c>
      <c r="L10">
        <f>K2-L8</f>
        <v>1.2456657931720998</v>
      </c>
      <c r="M10">
        <v>2000</v>
      </c>
      <c r="N10">
        <v>16.618362775387507</v>
      </c>
      <c r="O10" t="s">
        <v>31</v>
      </c>
      <c r="P10">
        <f>O2-P8</f>
        <v>1.259905285649354</v>
      </c>
      <c r="Q10">
        <v>2000</v>
      </c>
      <c r="R10">
        <v>16.618362775387507</v>
      </c>
      <c r="S10" t="s">
        <v>31</v>
      </c>
      <c r="T10">
        <f>S2-T8</f>
        <v>1.2522755107718275</v>
      </c>
      <c r="U10">
        <v>2000</v>
      </c>
      <c r="V10">
        <v>16.618362775387507</v>
      </c>
      <c r="W10" t="s">
        <v>31</v>
      </c>
      <c r="X10">
        <f>W2-X8</f>
        <v>1.2536535689774959</v>
      </c>
      <c r="Y10">
        <v>2000</v>
      </c>
      <c r="Z10">
        <v>16.618362775387507</v>
      </c>
      <c r="AA10" t="s">
        <v>31</v>
      </c>
      <c r="AB10">
        <f>AA2-AB8</f>
        <v>1.2547562830884673</v>
      </c>
      <c r="AC10">
        <v>2000</v>
      </c>
      <c r="AD10">
        <v>16.618362775387507</v>
      </c>
      <c r="AE10" t="s">
        <v>31</v>
      </c>
      <c r="AF10">
        <f>AE2-AF8</f>
        <v>1.2562581866446367</v>
      </c>
      <c r="AG10">
        <v>2000</v>
      </c>
      <c r="AH10">
        <v>16.618362775387507</v>
      </c>
      <c r="AI10" t="s">
        <v>31</v>
      </c>
      <c r="AJ10">
        <f>AI2-AJ8</f>
        <v>1.2567268262887052</v>
      </c>
      <c r="AK10">
        <v>2000</v>
      </c>
      <c r="AL10">
        <v>16.618362775387507</v>
      </c>
      <c r="AM10" t="s">
        <v>31</v>
      </c>
      <c r="AN10">
        <f>AM2-AN8</f>
        <v>1.2550385875055525</v>
      </c>
      <c r="AO10">
        <v>2000</v>
      </c>
      <c r="AP10">
        <v>16.618362775387507</v>
      </c>
      <c r="AQ10" t="s">
        <v>31</v>
      </c>
      <c r="AR10">
        <f>AQ2-AR8</f>
        <v>1.2541186312108255</v>
      </c>
      <c r="AS10">
        <v>1996</v>
      </c>
      <c r="AT10">
        <v>10.521043676924872</v>
      </c>
      <c r="AU10" t="s">
        <v>31</v>
      </c>
      <c r="AV10">
        <f>AU2-AV8</f>
        <v>1.2609890932677805</v>
      </c>
      <c r="AW10">
        <v>1996</v>
      </c>
      <c r="AX10">
        <v>10.521043676924872</v>
      </c>
      <c r="AY10" t="s">
        <v>31</v>
      </c>
      <c r="AZ10">
        <f>AY2-AZ8</f>
        <v>1.2516056452288304</v>
      </c>
      <c r="BA10">
        <v>1996</v>
      </c>
      <c r="BB10">
        <v>10.521043676924872</v>
      </c>
      <c r="BC10" t="s">
        <v>31</v>
      </c>
      <c r="BD10">
        <f>BC2-BD8</f>
        <v>1.2507785558807722</v>
      </c>
      <c r="BE10">
        <v>1996</v>
      </c>
      <c r="BF10">
        <v>10.521043676924872</v>
      </c>
    </row>
    <row r="11" spans="1:60" x14ac:dyDescent="0.25">
      <c r="B11">
        <v>0.24741433865199686</v>
      </c>
      <c r="C11" s="16">
        <v>0.98796464454377431</v>
      </c>
      <c r="D11">
        <v>820.88530591152323</v>
      </c>
      <c r="E11">
        <v>2000</v>
      </c>
      <c r="F11">
        <v>16.618362775387507</v>
      </c>
      <c r="G11" t="s">
        <v>32</v>
      </c>
      <c r="H11" s="17">
        <f>LN(G2)</f>
        <v>0.2436182008659753</v>
      </c>
      <c r="I11">
        <v>2002</v>
      </c>
      <c r="J11">
        <v>56.234132519034915</v>
      </c>
      <c r="K11" t="s">
        <v>32</v>
      </c>
      <c r="L11" s="17">
        <f>LN(K2)</f>
        <v>0.23366649271122161</v>
      </c>
      <c r="M11">
        <v>2002</v>
      </c>
      <c r="N11">
        <v>56.234132519034915</v>
      </c>
      <c r="O11" t="s">
        <v>32</v>
      </c>
      <c r="P11" s="17">
        <f>LN(O2)</f>
        <v>0.24827784530889968</v>
      </c>
      <c r="Q11">
        <v>2002</v>
      </c>
      <c r="R11">
        <v>56.234132519034915</v>
      </c>
      <c r="S11" t="s">
        <v>32</v>
      </c>
      <c r="T11" s="17">
        <f>LN(S2)</f>
        <v>0.2429060745364002</v>
      </c>
      <c r="U11">
        <v>2002</v>
      </c>
      <c r="V11">
        <v>56.234132519034915</v>
      </c>
      <c r="W11" t="s">
        <v>32</v>
      </c>
      <c r="X11" s="17">
        <f>LN(W2)</f>
        <v>0.24379422176849108</v>
      </c>
      <c r="Y11">
        <v>2002</v>
      </c>
      <c r="Z11">
        <v>56.234132519034915</v>
      </c>
      <c r="AA11" t="s">
        <v>32</v>
      </c>
      <c r="AB11" s="17">
        <f>LN(AA2)</f>
        <v>0.24433757964106145</v>
      </c>
      <c r="AC11">
        <v>2002</v>
      </c>
      <c r="AD11">
        <v>56.234132519034915</v>
      </c>
      <c r="AE11" t="s">
        <v>32</v>
      </c>
      <c r="AF11" s="17">
        <f>LN(AE2)</f>
        <v>0.24449806132463517</v>
      </c>
      <c r="AG11">
        <v>2002</v>
      </c>
      <c r="AH11">
        <v>56.234132519034915</v>
      </c>
      <c r="AI11" t="s">
        <v>32</v>
      </c>
      <c r="AJ11" s="17">
        <f>LN(AI2)</f>
        <v>0.24414274089405261</v>
      </c>
      <c r="AK11">
        <v>2002</v>
      </c>
      <c r="AL11">
        <v>56.234132519034915</v>
      </c>
      <c r="AM11" t="s">
        <v>32</v>
      </c>
      <c r="AN11" s="17">
        <f>LN(AM2)</f>
        <v>0.24410208556477397</v>
      </c>
      <c r="AO11">
        <v>2002</v>
      </c>
      <c r="AP11">
        <v>56.234132519034915</v>
      </c>
      <c r="AQ11" t="s">
        <v>32</v>
      </c>
      <c r="AR11" s="17">
        <f>LN(AQ2)</f>
        <v>0.24384905010179259</v>
      </c>
      <c r="AS11">
        <v>2002</v>
      </c>
      <c r="AT11">
        <v>56.234132519034915</v>
      </c>
      <c r="AU11" t="s">
        <v>32</v>
      </c>
      <c r="AV11" s="17">
        <f>LN(AU2)</f>
        <v>0.24741433865199686</v>
      </c>
      <c r="AW11">
        <v>2000</v>
      </c>
      <c r="AX11">
        <v>16.618362775387507</v>
      </c>
      <c r="AY11" t="s">
        <v>32</v>
      </c>
      <c r="AZ11" s="17">
        <f>LN(AY2)</f>
        <v>0.24236746916589963</v>
      </c>
      <c r="BA11">
        <v>2000</v>
      </c>
      <c r="BB11">
        <v>16.618362775387507</v>
      </c>
      <c r="BC11" t="s">
        <v>32</v>
      </c>
      <c r="BD11" s="17">
        <f>LN(BC2)</f>
        <v>0.24252388065049563</v>
      </c>
      <c r="BE11">
        <v>2000</v>
      </c>
      <c r="BF11">
        <v>16.618362775387507</v>
      </c>
    </row>
    <row r="12" spans="1:60" x14ac:dyDescent="0.25">
      <c r="B12">
        <v>0.24236746916589963</v>
      </c>
      <c r="C12" s="16">
        <v>0.98351999793919032</v>
      </c>
      <c r="D12">
        <v>596.79604062553528</v>
      </c>
      <c r="E12">
        <v>2002</v>
      </c>
      <c r="F12">
        <v>56.234132519034915</v>
      </c>
      <c r="G12" t="s">
        <v>33</v>
      </c>
      <c r="H12" s="17">
        <f>LN(H9)</f>
        <v>0.259572913227961</v>
      </c>
      <c r="I12">
        <v>2006</v>
      </c>
      <c r="J12">
        <v>140.3003723190574</v>
      </c>
      <c r="K12" t="s">
        <v>33</v>
      </c>
      <c r="L12" s="17">
        <f>LN(L9)</f>
        <v>0.24746962843209147</v>
      </c>
      <c r="M12">
        <v>2006</v>
      </c>
      <c r="N12">
        <v>140.3003723190574</v>
      </c>
      <c r="O12" t="s">
        <v>33</v>
      </c>
      <c r="P12" s="17">
        <f>LN(P9)</f>
        <v>0.26522691159249356</v>
      </c>
      <c r="Q12">
        <v>2006</v>
      </c>
      <c r="R12">
        <v>140.3003723190574</v>
      </c>
      <c r="S12" t="s">
        <v>33</v>
      </c>
      <c r="T12" s="17">
        <f>LN(T9)</f>
        <v>0.26053353269263374</v>
      </c>
      <c r="U12">
        <v>2006</v>
      </c>
      <c r="V12">
        <v>140.3003723190574</v>
      </c>
      <c r="W12" t="s">
        <v>33</v>
      </c>
      <c r="X12" s="17">
        <f>LN(X9)</f>
        <v>0.26121734414872011</v>
      </c>
      <c r="Y12">
        <v>2006</v>
      </c>
      <c r="Z12">
        <v>140.3003723190574</v>
      </c>
      <c r="AA12" t="s">
        <v>33</v>
      </c>
      <c r="AB12" s="17">
        <f>LN(AB9)</f>
        <v>0.26143634106504432</v>
      </c>
      <c r="AC12">
        <v>2006</v>
      </c>
      <c r="AD12">
        <v>140.3003723190574</v>
      </c>
      <c r="AE12" t="s">
        <v>33</v>
      </c>
      <c r="AF12" s="17">
        <f>LN(AF9)</f>
        <v>0.26059515166305336</v>
      </c>
      <c r="AG12">
        <v>2006</v>
      </c>
      <c r="AH12">
        <v>140.3003723190574</v>
      </c>
      <c r="AI12" t="s">
        <v>33</v>
      </c>
      <c r="AJ12" s="17">
        <f>LN(AJ9)</f>
        <v>0.25953428983219751</v>
      </c>
      <c r="AK12">
        <v>2006</v>
      </c>
      <c r="AL12">
        <v>140.3003723190574</v>
      </c>
      <c r="AM12" t="s">
        <v>33</v>
      </c>
      <c r="AN12" s="17">
        <f>LN(AN9)</f>
        <v>0.26075580192245218</v>
      </c>
      <c r="AO12">
        <v>2006</v>
      </c>
      <c r="AP12">
        <v>140.3003723190574</v>
      </c>
      <c r="AQ12" t="s">
        <v>33</v>
      </c>
      <c r="AR12" s="17">
        <f>LN(AR9)</f>
        <v>0.2609669276898785</v>
      </c>
      <c r="AS12">
        <v>2006</v>
      </c>
      <c r="AT12">
        <v>140.3003723190574</v>
      </c>
      <c r="AU12" t="s">
        <v>33</v>
      </c>
      <c r="AV12" s="17">
        <f>LN(AV9)</f>
        <v>0.26269513854694498</v>
      </c>
      <c r="AW12">
        <v>2006</v>
      </c>
      <c r="AX12">
        <v>140.3003723190574</v>
      </c>
      <c r="AY12" t="s">
        <v>33</v>
      </c>
      <c r="AZ12" s="17">
        <f>LN(AZ9)</f>
        <v>0.25999150755780964</v>
      </c>
      <c r="BA12">
        <v>2002</v>
      </c>
      <c r="BB12">
        <v>56.234132519034915</v>
      </c>
      <c r="BC12" t="s">
        <v>33</v>
      </c>
      <c r="BD12" s="17">
        <f>LN(BD9)</f>
        <v>0.26093617728803847</v>
      </c>
      <c r="BE12">
        <v>2002</v>
      </c>
      <c r="BF12">
        <v>56.234132519034915</v>
      </c>
    </row>
    <row r="13" spans="1:60" x14ac:dyDescent="0.25">
      <c r="B13">
        <v>0.24252388065049563</v>
      </c>
      <c r="C13" s="16">
        <v>0.98204321463392341</v>
      </c>
      <c r="D13">
        <v>546.89255042785453</v>
      </c>
      <c r="E13">
        <v>2006</v>
      </c>
      <c r="F13">
        <v>140.3003723190574</v>
      </c>
      <c r="G13" t="s">
        <v>34</v>
      </c>
      <c r="H13" s="17">
        <f>LN(H10)</f>
        <v>0.22740480282551262</v>
      </c>
      <c r="I13">
        <v>2009</v>
      </c>
      <c r="J13">
        <v>258.0861540418075</v>
      </c>
      <c r="K13" t="s">
        <v>34</v>
      </c>
      <c r="L13" s="17">
        <f>LN(L10)</f>
        <v>0.21967016060841901</v>
      </c>
      <c r="M13">
        <v>2009</v>
      </c>
      <c r="N13">
        <v>258.0861540418075</v>
      </c>
      <c r="O13" t="s">
        <v>34</v>
      </c>
      <c r="P13" s="17">
        <f>LN(P10)</f>
        <v>0.23103654801841128</v>
      </c>
      <c r="Q13">
        <v>2009</v>
      </c>
      <c r="R13">
        <v>258.0861540418075</v>
      </c>
      <c r="S13" t="s">
        <v>34</v>
      </c>
      <c r="T13" s="17">
        <f>LN(T10)</f>
        <v>0.22496230499603953</v>
      </c>
      <c r="U13">
        <v>2009</v>
      </c>
      <c r="V13">
        <v>258.0861540418075</v>
      </c>
      <c r="W13" t="s">
        <v>34</v>
      </c>
      <c r="X13" s="17">
        <f>LN(X10)</f>
        <v>0.22606214326019308</v>
      </c>
      <c r="Y13">
        <v>2009</v>
      </c>
      <c r="Z13">
        <v>258.0861540418075</v>
      </c>
      <c r="AA13" t="s">
        <v>34</v>
      </c>
      <c r="AB13" s="17">
        <f>LN(AB10)</f>
        <v>0.22694135698286116</v>
      </c>
      <c r="AC13">
        <v>2009</v>
      </c>
      <c r="AD13">
        <v>258.0861540418075</v>
      </c>
      <c r="AE13" t="s">
        <v>34</v>
      </c>
      <c r="AF13" s="17">
        <f>LN(AF10)</f>
        <v>0.22813760953606416</v>
      </c>
      <c r="AG13">
        <v>2009</v>
      </c>
      <c r="AH13">
        <v>258.0861540418075</v>
      </c>
      <c r="AI13" t="s">
        <v>34</v>
      </c>
      <c r="AJ13" s="17">
        <f>LN(AJ10)</f>
        <v>0.22851058402424401</v>
      </c>
      <c r="AK13">
        <v>2009</v>
      </c>
      <c r="AL13">
        <v>258.0861540418075</v>
      </c>
      <c r="AM13" t="s">
        <v>34</v>
      </c>
      <c r="AN13" s="17">
        <f>LN(AN10)</f>
        <v>0.22716631912744389</v>
      </c>
      <c r="AO13">
        <v>2009</v>
      </c>
      <c r="AP13">
        <v>258.0861540418075</v>
      </c>
      <c r="AQ13" t="s">
        <v>34</v>
      </c>
      <c r="AR13" s="17">
        <f>LN(AR10)</f>
        <v>0.2264330399777067</v>
      </c>
      <c r="AS13">
        <v>2009</v>
      </c>
      <c r="AT13">
        <v>258.0861540418075</v>
      </c>
      <c r="AU13" t="s">
        <v>34</v>
      </c>
      <c r="AV13" s="17">
        <f>LN(AV10)</f>
        <v>0.23189640767319694</v>
      </c>
      <c r="AW13">
        <v>2009</v>
      </c>
      <c r="AX13">
        <v>258.0861540418075</v>
      </c>
      <c r="AY13" t="s">
        <v>34</v>
      </c>
      <c r="AZ13" s="17">
        <f>LN(AZ10)</f>
        <v>0.22442724321215804</v>
      </c>
      <c r="BA13">
        <v>2009</v>
      </c>
      <c r="BB13">
        <v>258.0861540418075</v>
      </c>
      <c r="BC13" t="s">
        <v>34</v>
      </c>
      <c r="BD13" s="17">
        <f>LN(BD10)</f>
        <v>0.22376620213156811</v>
      </c>
      <c r="BE13">
        <v>2006</v>
      </c>
      <c r="BF13">
        <v>140.3003723190574</v>
      </c>
    </row>
    <row r="14" spans="1:60" x14ac:dyDescent="0.25">
      <c r="B14">
        <v>0.24401762867769888</v>
      </c>
      <c r="C14" s="16">
        <v>0.98070872640932494</v>
      </c>
      <c r="D14">
        <v>508.3690933103444</v>
      </c>
      <c r="E14">
        <v>2009</v>
      </c>
      <c r="F14">
        <v>258.0861540418075</v>
      </c>
      <c r="G14" t="s">
        <v>35</v>
      </c>
      <c r="H14" s="17">
        <f>H12-H11</f>
        <v>1.5954712361985701E-2</v>
      </c>
      <c r="K14" t="s">
        <v>35</v>
      </c>
      <c r="L14" s="17">
        <f>L12-L11</f>
        <v>1.3803135720869858E-2</v>
      </c>
      <c r="O14" t="s">
        <v>35</v>
      </c>
      <c r="P14" s="17">
        <f>P12-P11</f>
        <v>1.6949066283593883E-2</v>
      </c>
      <c r="S14" t="s">
        <v>35</v>
      </c>
      <c r="T14" s="17">
        <f>T12-T11</f>
        <v>1.7627458156233539E-2</v>
      </c>
      <c r="W14" t="s">
        <v>35</v>
      </c>
      <c r="X14" s="17">
        <f>X12-X11</f>
        <v>1.7423122380229028E-2</v>
      </c>
      <c r="AA14" t="s">
        <v>35</v>
      </c>
      <c r="AB14" s="17">
        <f>AB12-AB11</f>
        <v>1.7098761423982867E-2</v>
      </c>
      <c r="AE14" t="s">
        <v>35</v>
      </c>
      <c r="AF14" s="17">
        <f>AF12-AF11</f>
        <v>1.6097090338418191E-2</v>
      </c>
      <c r="AI14" t="s">
        <v>35</v>
      </c>
      <c r="AJ14" s="17">
        <f>AJ12-AJ11</f>
        <v>1.53915489381449E-2</v>
      </c>
      <c r="AM14" t="s">
        <v>35</v>
      </c>
      <c r="AN14" s="17">
        <f>AN12-AN11</f>
        <v>1.6653716357678205E-2</v>
      </c>
      <c r="AQ14" t="s">
        <v>35</v>
      </c>
      <c r="AR14" s="17">
        <f>AR12-AR11</f>
        <v>1.7117877588085917E-2</v>
      </c>
      <c r="AU14" t="s">
        <v>35</v>
      </c>
      <c r="AV14" s="17">
        <f>AV12-AV11</f>
        <v>1.5280799894948127E-2</v>
      </c>
      <c r="AY14" t="s">
        <v>35</v>
      </c>
      <c r="AZ14" s="17">
        <f>AZ12-AZ11</f>
        <v>1.7624038391910013E-2</v>
      </c>
      <c r="BC14" t="s">
        <v>35</v>
      </c>
      <c r="BD14" s="17">
        <f>BD12-BD11</f>
        <v>1.8412296637542847E-2</v>
      </c>
    </row>
    <row r="15" spans="1:60" x14ac:dyDescent="0.25">
      <c r="A15" t="s">
        <v>47</v>
      </c>
      <c r="B15" s="10">
        <f>AVERAGE(B2:B14)</f>
        <v>0.24353057453826299</v>
      </c>
      <c r="C15" s="10">
        <f>AVERAGE(C2:C14)</f>
        <v>0.98500414507025147</v>
      </c>
      <c r="D15" s="10">
        <f>AVERAGE(D2:D14)</f>
        <v>673.6402708140281</v>
      </c>
      <c r="E15" s="10">
        <f>AVERAGE(E2:E14)</f>
        <v>1989.6923076923076</v>
      </c>
      <c r="F15" s="10">
        <f>AVERAGE(F2:F14)</f>
        <v>37.767858737005369</v>
      </c>
      <c r="G15" t="s">
        <v>36</v>
      </c>
      <c r="H15" s="17">
        <f>H11-H13</f>
        <v>1.6213398040462679E-2</v>
      </c>
      <c r="K15" t="s">
        <v>36</v>
      </c>
      <c r="L15" s="17">
        <f>L11-L13</f>
        <v>1.39963321028026E-2</v>
      </c>
      <c r="O15" t="s">
        <v>36</v>
      </c>
      <c r="P15" s="17">
        <f>P11-P13</f>
        <v>1.72412972904884E-2</v>
      </c>
      <c r="S15" t="s">
        <v>36</v>
      </c>
      <c r="T15" s="17">
        <f>T11-T13</f>
        <v>1.7943769540360671E-2</v>
      </c>
      <c r="W15" t="s">
        <v>36</v>
      </c>
      <c r="X15" s="17">
        <f>X11-X13</f>
        <v>1.7732078508297999E-2</v>
      </c>
      <c r="AA15" t="s">
        <v>36</v>
      </c>
      <c r="AB15" s="17">
        <f>AB11-AB13</f>
        <v>1.7396222658200289E-2</v>
      </c>
      <c r="AE15" t="s">
        <v>36</v>
      </c>
      <c r="AF15" s="17">
        <f>AF11-AF13</f>
        <v>1.6360451788571012E-2</v>
      </c>
      <c r="AI15" t="s">
        <v>36</v>
      </c>
      <c r="AJ15" s="17">
        <f>AJ11-AJ13</f>
        <v>1.5632156869808594E-2</v>
      </c>
      <c r="AM15" t="s">
        <v>36</v>
      </c>
      <c r="AN15" s="17">
        <f>AN11-AN13</f>
        <v>1.693576643733008E-2</v>
      </c>
      <c r="AQ15" t="s">
        <v>36</v>
      </c>
      <c r="AR15" s="17">
        <f>AR11-AR13</f>
        <v>1.741601012408589E-2</v>
      </c>
      <c r="AU15" t="s">
        <v>36</v>
      </c>
      <c r="AV15" s="17">
        <f>AV11-AV13</f>
        <v>1.5517930978799915E-2</v>
      </c>
      <c r="AY15" t="s">
        <v>36</v>
      </c>
      <c r="AZ15" s="17">
        <f>AZ11-AZ13</f>
        <v>1.794022595374159E-2</v>
      </c>
      <c r="BC15" t="s">
        <v>36</v>
      </c>
      <c r="BD15" s="17">
        <f>BD11-BD13</f>
        <v>1.8757678518927512E-2</v>
      </c>
    </row>
    <row r="16" spans="1:60" x14ac:dyDescent="0.25">
      <c r="A16" t="s">
        <v>48</v>
      </c>
      <c r="B16" s="10">
        <f>STDEV(B2:B14)</f>
        <v>3.4202019847066746E-3</v>
      </c>
      <c r="C16" s="10">
        <f>STDEV(C2:C14)</f>
        <v>2.3902563283406579E-3</v>
      </c>
      <c r="D16" s="10">
        <f>STDEV(D2:D14)</f>
        <v>116.06411806168035</v>
      </c>
      <c r="E16" s="10">
        <f>STDEV(E2:E14)</f>
        <v>12.290813747026782</v>
      </c>
      <c r="F16" s="10">
        <f>STDEV(F2:F14)</f>
        <v>77.096114327839288</v>
      </c>
      <c r="G16" t="s">
        <v>37</v>
      </c>
      <c r="H16" s="18">
        <f>AVERAGE(H14:H15)</f>
        <v>1.608405520122419E-2</v>
      </c>
      <c r="K16" t="s">
        <v>37</v>
      </c>
      <c r="L16" s="18">
        <f>AVERAGE(L14:L15)</f>
        <v>1.3899733911836229E-2</v>
      </c>
      <c r="O16" t="s">
        <v>37</v>
      </c>
      <c r="P16" s="18">
        <f>AVERAGE(P14:P15)</f>
        <v>1.7095181787041142E-2</v>
      </c>
      <c r="S16" t="s">
        <v>37</v>
      </c>
      <c r="T16" s="18">
        <f>AVERAGE(T14:T15)</f>
        <v>1.7785613848297105E-2</v>
      </c>
      <c r="W16" t="s">
        <v>37</v>
      </c>
      <c r="X16" s="18">
        <f>AVERAGE(X14:X15)</f>
        <v>1.7577600444263514E-2</v>
      </c>
      <c r="AA16" t="s">
        <v>37</v>
      </c>
      <c r="AB16" s="18">
        <f>AVERAGE(AB14:AB15)</f>
        <v>1.7247492041091578E-2</v>
      </c>
      <c r="AE16" t="s">
        <v>37</v>
      </c>
      <c r="AF16" s="18">
        <f>AVERAGE(AF14:AF15)</f>
        <v>1.6228771063494601E-2</v>
      </c>
      <c r="AI16" t="s">
        <v>37</v>
      </c>
      <c r="AJ16" s="18">
        <f>AVERAGE(AJ14:AJ15)</f>
        <v>1.5511852903976747E-2</v>
      </c>
      <c r="AM16" t="s">
        <v>37</v>
      </c>
      <c r="AN16" s="18">
        <f>AVERAGE(AN14:AN15)</f>
        <v>1.6794741397504143E-2</v>
      </c>
      <c r="AQ16" t="s">
        <v>37</v>
      </c>
      <c r="AR16" s="18">
        <f>AVERAGE(AR14:AR15)</f>
        <v>1.7266943856085903E-2</v>
      </c>
      <c r="AU16" t="s">
        <v>37</v>
      </c>
      <c r="AV16" s="18">
        <f>AVERAGE(AV14:AV15)</f>
        <v>1.5399365436874021E-2</v>
      </c>
      <c r="AY16" t="s">
        <v>37</v>
      </c>
      <c r="AZ16" s="18">
        <f>AVERAGE(AZ14:AZ15)</f>
        <v>1.7782132172825801E-2</v>
      </c>
      <c r="BC16" t="s">
        <v>37</v>
      </c>
      <c r="BD16" s="18">
        <f>AVERAGE(BD14:BD15)</f>
        <v>1.8584987578235179E-2</v>
      </c>
    </row>
    <row r="17" spans="1:56" x14ac:dyDescent="0.25">
      <c r="A17" t="s">
        <v>49</v>
      </c>
      <c r="B17" s="10">
        <f>MIN(B2:B14)</f>
        <v>0.23366649271122161</v>
      </c>
      <c r="C17" s="10">
        <f>MIN(C2:C14)</f>
        <v>0.98070872640932494</v>
      </c>
      <c r="D17" s="10">
        <f>MIN(D2:D14)</f>
        <v>508.3690933103444</v>
      </c>
      <c r="E17" s="10">
        <f>MIN(E2:E14)</f>
        <v>1972</v>
      </c>
      <c r="F17" s="10">
        <f>MIN(F2:F14)</f>
        <v>1.5013107289081741E-2</v>
      </c>
      <c r="G17" t="s">
        <v>38</v>
      </c>
      <c r="H17">
        <f>TINV(0.3173,H5)</f>
        <v>1.0475913649820714</v>
      </c>
      <c r="K17" t="s">
        <v>38</v>
      </c>
      <c r="L17">
        <f>TINV(0.3173,L5)</f>
        <v>1.052586480618851</v>
      </c>
      <c r="O17" t="s">
        <v>38</v>
      </c>
      <c r="P17">
        <f>TINV(0.3173,P5)</f>
        <v>1.052586480618851</v>
      </c>
      <c r="S17" t="s">
        <v>38</v>
      </c>
      <c r="T17">
        <f>TINV(0.3173,T5)</f>
        <v>1.052586480618851</v>
      </c>
      <c r="W17" t="s">
        <v>38</v>
      </c>
      <c r="X17">
        <f>TINV(0.3173,X5)</f>
        <v>1.052586480618851</v>
      </c>
      <c r="AA17" t="s">
        <v>38</v>
      </c>
      <c r="AB17">
        <f>TINV(0.3173,AB5)</f>
        <v>1.052586480618851</v>
      </c>
      <c r="AE17" t="s">
        <v>38</v>
      </c>
      <c r="AF17">
        <f>TINV(0.3173,AF5)</f>
        <v>1.052586480618851</v>
      </c>
      <c r="AI17" t="s">
        <v>38</v>
      </c>
      <c r="AJ17">
        <f>TINV(0.3173,AJ5)</f>
        <v>1.052586480618851</v>
      </c>
      <c r="AM17" t="s">
        <v>38</v>
      </c>
      <c r="AN17">
        <f>TINV(0.3173,AN5)</f>
        <v>1.052586480618851</v>
      </c>
      <c r="AQ17" t="s">
        <v>38</v>
      </c>
      <c r="AR17">
        <f>TINV(0.3173,AR5)</f>
        <v>1.052586480618851</v>
      </c>
      <c r="AU17" t="s">
        <v>38</v>
      </c>
      <c r="AV17">
        <f>TINV(0.3173,AV5)</f>
        <v>1.052586480618851</v>
      </c>
      <c r="AY17" t="s">
        <v>38</v>
      </c>
      <c r="AZ17">
        <f>TINV(0.3173,AZ5)</f>
        <v>1.052586480618851</v>
      </c>
      <c r="BC17" t="s">
        <v>38</v>
      </c>
      <c r="BD17">
        <f>TINV(0.3173,BD5)</f>
        <v>1.052586480618851</v>
      </c>
    </row>
    <row r="18" spans="1:56" x14ac:dyDescent="0.25">
      <c r="A18" t="s">
        <v>50</v>
      </c>
      <c r="B18" s="10">
        <f>MAX(B2:B14)</f>
        <v>0.24827784530889968</v>
      </c>
      <c r="C18" s="10">
        <f>MAX(C2:C14)</f>
        <v>0.98929030904465687</v>
      </c>
      <c r="D18" s="10">
        <f>MAX(D2:D14)</f>
        <v>923.73375961058343</v>
      </c>
      <c r="E18" s="10">
        <f>MAX(E2:E14)</f>
        <v>2009</v>
      </c>
      <c r="F18" s="10">
        <f>MAX(F2:F14)</f>
        <v>258.0861540418075</v>
      </c>
      <c r="G18" t="s">
        <v>39</v>
      </c>
      <c r="H18">
        <f>H17*G3</f>
        <v>9.5330378745655166E-3</v>
      </c>
      <c r="K18" t="s">
        <v>39</v>
      </c>
      <c r="L18">
        <f>L17*K3</f>
        <v>8.0924648103235797E-3</v>
      </c>
      <c r="O18" t="s">
        <v>39</v>
      </c>
      <c r="P18">
        <f>P17*O3</f>
        <v>1.0099022737954872E-2</v>
      </c>
      <c r="S18" t="s">
        <v>39</v>
      </c>
      <c r="T18">
        <f>T17*S3</f>
        <v>1.0450524056416926E-2</v>
      </c>
      <c r="W18" t="s">
        <v>39</v>
      </c>
      <c r="X18">
        <f>X17*W3</f>
        <v>1.0337501388488594E-2</v>
      </c>
      <c r="AA18" t="s">
        <v>39</v>
      </c>
      <c r="AB18">
        <f>AB17*AA3</f>
        <v>1.0148914343738583E-2</v>
      </c>
      <c r="AE18" t="s">
        <v>39</v>
      </c>
      <c r="AF18">
        <f>AF17*AE3</f>
        <v>9.5511111740803779E-3</v>
      </c>
      <c r="AI18" t="s">
        <v>39</v>
      </c>
      <c r="AJ18">
        <f>AJ17*AI3</f>
        <v>9.1260096636500698E-3</v>
      </c>
      <c r="AM18" t="s">
        <v>39</v>
      </c>
      <c r="AN18">
        <f>AN17*AM3</f>
        <v>9.8802267579709696E-3</v>
      </c>
      <c r="AQ18" t="s">
        <v>39</v>
      </c>
      <c r="AR18">
        <f>AR17*AQ3</f>
        <v>1.0155395648067271E-2</v>
      </c>
      <c r="AU18" t="s">
        <v>39</v>
      </c>
      <c r="AV18">
        <f>AV17*AU3</f>
        <v>9.0895296764938981E-3</v>
      </c>
      <c r="AY18" t="s">
        <v>39</v>
      </c>
      <c r="AZ18">
        <f>AZ17*AY3</f>
        <v>1.0442852622896095E-2</v>
      </c>
      <c r="BC18" t="s">
        <v>39</v>
      </c>
      <c r="BD18">
        <f>BD17*BC3</f>
        <v>1.0915943840008633E-2</v>
      </c>
    </row>
    <row r="19" spans="1:56" x14ac:dyDescent="0.25">
      <c r="A19" t="s">
        <v>51</v>
      </c>
      <c r="B19" s="10">
        <f>ABS(B18-B17)</f>
        <v>1.4611352597678068E-2</v>
      </c>
      <c r="C19" s="10">
        <f>ABS(C18-C17)</f>
        <v>8.5815826353319302E-3</v>
      </c>
      <c r="D19" s="10">
        <f>ABS(D18-D17)</f>
        <v>415.36466630023904</v>
      </c>
      <c r="E19" s="10">
        <f>ABS(E18-E17)</f>
        <v>37</v>
      </c>
      <c r="F19" s="10">
        <f>ABS(F18-F17)</f>
        <v>258.07114093451844</v>
      </c>
      <c r="G19" t="s">
        <v>40</v>
      </c>
      <c r="H19">
        <f>G2+H18</f>
        <v>1.2853901542188098</v>
      </c>
      <c r="K19" t="s">
        <v>40</v>
      </c>
      <c r="L19">
        <f>K2+L18</f>
        <v>1.2713155926374771</v>
      </c>
      <c r="O19" t="s">
        <v>40</v>
      </c>
      <c r="P19">
        <f>O2+P18</f>
        <v>1.2919150520303424</v>
      </c>
      <c r="S19" t="s">
        <v>40</v>
      </c>
      <c r="T19">
        <f>S2+T18</f>
        <v>1.2853993923873817</v>
      </c>
      <c r="W19" t="s">
        <v>40</v>
      </c>
      <c r="X19">
        <f>W2+X18</f>
        <v>1.2864192150201617</v>
      </c>
      <c r="AA19" t="s">
        <v>40</v>
      </c>
      <c r="AB19">
        <f>AA2+AB18</f>
        <v>1.2869241854284439</v>
      </c>
      <c r="AE19" t="s">
        <v>40</v>
      </c>
      <c r="AF19">
        <f>AE2+AF18</f>
        <v>1.2865312977459862</v>
      </c>
      <c r="AI19" t="s">
        <v>40</v>
      </c>
      <c r="AJ19">
        <f>AI2+AJ18</f>
        <v>1.2856525396873106</v>
      </c>
      <c r="AM19" t="s">
        <v>40</v>
      </c>
      <c r="AN19">
        <f>AM2+AN18</f>
        <v>1.2863548602301633</v>
      </c>
      <c r="AQ19" t="s">
        <v>40</v>
      </c>
      <c r="AR19">
        <f>AQ2+AR18</f>
        <v>1.2863070766313345</v>
      </c>
      <c r="AU19" t="s">
        <v>40</v>
      </c>
      <c r="AV19">
        <f>AU2+AV18</f>
        <v>1.2897991800461921</v>
      </c>
      <c r="AY19" t="s">
        <v>40</v>
      </c>
      <c r="AZ19">
        <f>AY2+AZ18</f>
        <v>1.2847052115416884</v>
      </c>
      <c r="BC19" t="s">
        <v>40</v>
      </c>
      <c r="BD19">
        <f>BC2+BD18</f>
        <v>1.285377627614066</v>
      </c>
    </row>
    <row r="20" spans="1:56" x14ac:dyDescent="0.25">
      <c r="A20" t="s">
        <v>52</v>
      </c>
      <c r="B20" s="10">
        <f>COUNT(B2:B14)</f>
        <v>13</v>
      </c>
      <c r="G20" t="s">
        <v>41</v>
      </c>
      <c r="H20">
        <f>G2-H18</f>
        <v>1.2663240784696788</v>
      </c>
      <c r="K20" t="s">
        <v>41</v>
      </c>
      <c r="L20">
        <f>K2-L18</f>
        <v>1.25513066301683</v>
      </c>
      <c r="O20" t="s">
        <v>41</v>
      </c>
      <c r="P20">
        <f>O2-P18</f>
        <v>1.2717170065544325</v>
      </c>
      <c r="S20" t="s">
        <v>41</v>
      </c>
      <c r="T20">
        <f>S2-T18</f>
        <v>1.2644983442745477</v>
      </c>
      <c r="W20" t="s">
        <v>41</v>
      </c>
      <c r="X20">
        <f>W2-X18</f>
        <v>1.2657442122431846</v>
      </c>
      <c r="AA20" t="s">
        <v>41</v>
      </c>
      <c r="AB20">
        <f>AA2-AB18</f>
        <v>1.2666263567409668</v>
      </c>
      <c r="AE20" t="s">
        <v>41</v>
      </c>
      <c r="AF20">
        <f>AE2-AF18</f>
        <v>1.2674290753978252</v>
      </c>
      <c r="AI20" t="s">
        <v>41</v>
      </c>
      <c r="AJ20">
        <f>AI2-AJ18</f>
        <v>1.2674005203600105</v>
      </c>
      <c r="AM20" t="s">
        <v>41</v>
      </c>
      <c r="AN20">
        <f>AM2-AN18</f>
        <v>1.2665944067142214</v>
      </c>
      <c r="AQ20" t="s">
        <v>41</v>
      </c>
      <c r="AR20">
        <f>AQ2-AR18</f>
        <v>1.2659962853351998</v>
      </c>
      <c r="AU20" t="s">
        <v>41</v>
      </c>
      <c r="AV20">
        <f>AU2-AV18</f>
        <v>1.2716201206932043</v>
      </c>
      <c r="AY20" t="s">
        <v>41</v>
      </c>
      <c r="AZ20">
        <f>AY2-AZ18</f>
        <v>1.2638195062958961</v>
      </c>
      <c r="BC20" t="s">
        <v>41</v>
      </c>
      <c r="BD20">
        <f>BC2-BD18</f>
        <v>1.2635457399340488</v>
      </c>
    </row>
    <row r="21" spans="1:56" x14ac:dyDescent="0.25">
      <c r="G21" t="s">
        <v>32</v>
      </c>
      <c r="H21" s="17">
        <f>LN(G2)</f>
        <v>0.2436182008659753</v>
      </c>
      <c r="K21" t="s">
        <v>32</v>
      </c>
      <c r="L21" s="17">
        <f>LN(K2)</f>
        <v>0.23366649271122161</v>
      </c>
      <c r="O21" t="s">
        <v>32</v>
      </c>
      <c r="P21" s="17">
        <f>LN(O2)</f>
        <v>0.24827784530889968</v>
      </c>
      <c r="S21" t="s">
        <v>32</v>
      </c>
      <c r="T21" s="17">
        <f>LN(S2)</f>
        <v>0.2429060745364002</v>
      </c>
      <c r="W21" t="s">
        <v>32</v>
      </c>
      <c r="X21" s="17">
        <f>LN(W2)</f>
        <v>0.24379422176849108</v>
      </c>
      <c r="AA21" t="s">
        <v>32</v>
      </c>
      <c r="AB21" s="17">
        <f>LN(AA2)</f>
        <v>0.24433757964106145</v>
      </c>
      <c r="AE21" t="s">
        <v>32</v>
      </c>
      <c r="AF21" s="17">
        <f>LN(AE2)</f>
        <v>0.24449806132463517</v>
      </c>
      <c r="AI21" t="s">
        <v>32</v>
      </c>
      <c r="AJ21" s="17">
        <f>LN(AI2)</f>
        <v>0.24414274089405261</v>
      </c>
      <c r="AM21" t="s">
        <v>32</v>
      </c>
      <c r="AN21" s="17">
        <f>LN(AM2)</f>
        <v>0.24410208556477397</v>
      </c>
      <c r="AQ21" t="s">
        <v>32</v>
      </c>
      <c r="AR21" s="17">
        <f>LN(AQ2)</f>
        <v>0.24384905010179259</v>
      </c>
      <c r="AU21" t="s">
        <v>32</v>
      </c>
      <c r="AV21" s="17">
        <f>LN(AU2)</f>
        <v>0.24741433865199686</v>
      </c>
      <c r="AY21" t="s">
        <v>32</v>
      </c>
      <c r="AZ21" s="17">
        <f>LN(AY2)</f>
        <v>0.24236746916589963</v>
      </c>
      <c r="BC21" t="s">
        <v>32</v>
      </c>
      <c r="BD21" s="17">
        <f>LN(BC2)</f>
        <v>0.24252388065049563</v>
      </c>
    </row>
    <row r="22" spans="1:56" x14ac:dyDescent="0.25">
      <c r="G22" t="s">
        <v>42</v>
      </c>
      <c r="H22" s="17">
        <f>LN(H19)</f>
        <v>0.25106229422352683</v>
      </c>
      <c r="K22" t="s">
        <v>42</v>
      </c>
      <c r="L22" s="17">
        <f>LN(L19)</f>
        <v>0.24005226401118909</v>
      </c>
      <c r="O22" t="s">
        <v>42</v>
      </c>
      <c r="P22" s="17">
        <f>LN(P19)</f>
        <v>0.25612565399631521</v>
      </c>
      <c r="S22" t="s">
        <v>42</v>
      </c>
      <c r="T22" s="17">
        <f>LN(T19)</f>
        <v>0.25106948125179535</v>
      </c>
      <c r="W22" t="s">
        <v>42</v>
      </c>
      <c r="X22" s="17">
        <f>LN(X19)</f>
        <v>0.25186255638026328</v>
      </c>
      <c r="AA22" t="s">
        <v>42</v>
      </c>
      <c r="AB22" s="17">
        <f>LN(AB19)</f>
        <v>0.2522550188978393</v>
      </c>
      <c r="AE22" t="s">
        <v>42</v>
      </c>
      <c r="AF22" s="17">
        <f>LN(AF19)</f>
        <v>0.25194968026806391</v>
      </c>
      <c r="AI22" t="s">
        <v>42</v>
      </c>
      <c r="AJ22" s="17">
        <f>LN(AJ19)</f>
        <v>0.25126640244003656</v>
      </c>
      <c r="AM22" t="s">
        <v>42</v>
      </c>
      <c r="AN22" s="17">
        <f>LN(AN19)</f>
        <v>0.25181252883168775</v>
      </c>
      <c r="AQ22" t="s">
        <v>42</v>
      </c>
      <c r="AR22" s="17">
        <f>LN(AR19)</f>
        <v>0.2517753816277355</v>
      </c>
      <c r="AU22" t="s">
        <v>42</v>
      </c>
      <c r="AV22" s="17">
        <f>LN(AV19)</f>
        <v>0.25448653187226949</v>
      </c>
      <c r="AY22" t="s">
        <v>42</v>
      </c>
      <c r="AZ22" s="17">
        <f>LN(AZ19)</f>
        <v>0.2505292846687357</v>
      </c>
      <c r="BC22" t="s">
        <v>42</v>
      </c>
      <c r="BD22" s="17">
        <f>LN(BD19)</f>
        <v>0.25105254880440936</v>
      </c>
    </row>
    <row r="23" spans="1:56" x14ac:dyDescent="0.25">
      <c r="G23" t="s">
        <v>43</v>
      </c>
      <c r="H23" s="17">
        <f>LN(H20)</f>
        <v>0.23611827711610442</v>
      </c>
      <c r="K23" t="s">
        <v>43</v>
      </c>
      <c r="L23" s="17">
        <f>LN(L20)</f>
        <v>0.22723968112189871</v>
      </c>
      <c r="O23" t="s">
        <v>43</v>
      </c>
      <c r="P23" s="17">
        <f>LN(P20)</f>
        <v>0.24036796104190503</v>
      </c>
      <c r="S23" t="s">
        <v>43</v>
      </c>
      <c r="T23" s="17">
        <f>LN(T20)</f>
        <v>0.23467547773560415</v>
      </c>
      <c r="W23" t="s">
        <v>43</v>
      </c>
      <c r="X23" s="17">
        <f>LN(X20)</f>
        <v>0.23566025926661902</v>
      </c>
      <c r="AA23" t="s">
        <v>43</v>
      </c>
      <c r="AB23" s="17">
        <f>LN(AB20)</f>
        <v>0.23635695393229555</v>
      </c>
      <c r="AE23" t="s">
        <v>43</v>
      </c>
      <c r="AF23" s="17">
        <f>LN(AF20)</f>
        <v>0.23699049862396038</v>
      </c>
      <c r="AI23" t="s">
        <v>43</v>
      </c>
      <c r="AJ23" s="17">
        <f>LN(AJ20)</f>
        <v>0.23696796848002979</v>
      </c>
      <c r="AM23" t="s">
        <v>43</v>
      </c>
      <c r="AN23" s="17">
        <f>LN(AN20)</f>
        <v>0.23633172910609168</v>
      </c>
      <c r="AQ23" t="s">
        <v>43</v>
      </c>
      <c r="AR23" s="17">
        <f>LN(AR20)</f>
        <v>0.23585938954327201</v>
      </c>
      <c r="AU23" t="s">
        <v>43</v>
      </c>
      <c r="AV23" s="17">
        <f>LN(AV20)</f>
        <v>0.24029177306018831</v>
      </c>
      <c r="AY23" t="s">
        <v>43</v>
      </c>
      <c r="AZ23" s="17">
        <f>LN(AZ20)</f>
        <v>0.23413848987641497</v>
      </c>
      <c r="BC23" t="s">
        <v>43</v>
      </c>
      <c r="BD23" s="17">
        <f>LN(BD20)</f>
        <v>0.23392184816756312</v>
      </c>
    </row>
    <row r="24" spans="1:56" x14ac:dyDescent="0.25">
      <c r="G24" t="s">
        <v>44</v>
      </c>
      <c r="H24" s="17">
        <f>H22-H21</f>
        <v>7.4440933575515289E-3</v>
      </c>
      <c r="K24" t="s">
        <v>44</v>
      </c>
      <c r="L24" s="17">
        <f>L22-L21</f>
        <v>6.3857712999674798E-3</v>
      </c>
      <c r="O24" t="s">
        <v>44</v>
      </c>
      <c r="P24" s="17">
        <f>P22-P21</f>
        <v>7.8478086874155251E-3</v>
      </c>
      <c r="S24" t="s">
        <v>44</v>
      </c>
      <c r="T24" s="17">
        <f>T22-T21</f>
        <v>8.163406715395144E-3</v>
      </c>
      <c r="W24" t="s">
        <v>44</v>
      </c>
      <c r="X24" s="17">
        <f>X22-X21</f>
        <v>8.0683346117721988E-3</v>
      </c>
      <c r="AA24" t="s">
        <v>44</v>
      </c>
      <c r="AB24" s="17">
        <f>AB22-AB21</f>
        <v>7.9174392567778473E-3</v>
      </c>
      <c r="AE24" t="s">
        <v>44</v>
      </c>
      <c r="AF24" s="17">
        <f>AF22-AF21</f>
        <v>7.451618943428745E-3</v>
      </c>
      <c r="AI24" t="s">
        <v>44</v>
      </c>
      <c r="AJ24" s="17">
        <f>AJ22-AJ21</f>
        <v>7.1236615459839558E-3</v>
      </c>
      <c r="AM24" t="s">
        <v>44</v>
      </c>
      <c r="AN24" s="17">
        <f>AN22-AN21</f>
        <v>7.7104432669137801E-3</v>
      </c>
      <c r="AQ24" t="s">
        <v>44</v>
      </c>
      <c r="AR24" s="17">
        <f>AR22-AR21</f>
        <v>7.926331525942909E-3</v>
      </c>
      <c r="AU24" t="s">
        <v>44</v>
      </c>
      <c r="AV24" s="17">
        <f>AV22-AV21</f>
        <v>7.0721932202726379E-3</v>
      </c>
      <c r="AY24" t="s">
        <v>44</v>
      </c>
      <c r="AZ24" s="17">
        <f>AZ22-AZ21</f>
        <v>8.1618155028360673E-3</v>
      </c>
      <c r="BC24" t="s">
        <v>44</v>
      </c>
      <c r="BD24" s="17">
        <f>BD22-BD21</f>
        <v>8.5286681539137321E-3</v>
      </c>
    </row>
    <row r="25" spans="1:56" x14ac:dyDescent="0.25">
      <c r="G25" t="s">
        <v>45</v>
      </c>
      <c r="H25" s="17">
        <f>H21-H23</f>
        <v>7.4999237498708793E-3</v>
      </c>
      <c r="K25" t="s">
        <v>45</v>
      </c>
      <c r="L25" s="17">
        <f>L21-L23</f>
        <v>6.4268115893229005E-3</v>
      </c>
      <c r="O25" t="s">
        <v>45</v>
      </c>
      <c r="P25" s="17">
        <f>P21-P23</f>
        <v>7.9098842669946545E-3</v>
      </c>
      <c r="S25" t="s">
        <v>45</v>
      </c>
      <c r="T25" s="17">
        <f>T21-T23</f>
        <v>8.2305968007960473E-3</v>
      </c>
      <c r="W25" t="s">
        <v>45</v>
      </c>
      <c r="X25" s="17">
        <f>X21-X23</f>
        <v>8.1339625018720663E-3</v>
      </c>
      <c r="AA25" t="s">
        <v>45</v>
      </c>
      <c r="AB25" s="17">
        <f>AB21-AB23</f>
        <v>7.9806257087658983E-3</v>
      </c>
      <c r="AE25" t="s">
        <v>45</v>
      </c>
      <c r="AF25" s="17">
        <f>AF21-AF23</f>
        <v>7.5075627006747914E-3</v>
      </c>
      <c r="AI25" t="s">
        <v>45</v>
      </c>
      <c r="AJ25" s="17">
        <f>AJ21-AJ23</f>
        <v>7.174772414022812E-3</v>
      </c>
      <c r="AM25" t="s">
        <v>45</v>
      </c>
      <c r="AN25" s="17">
        <f>AN21-AN23</f>
        <v>7.7703564586822926E-3</v>
      </c>
      <c r="AQ25" t="s">
        <v>45</v>
      </c>
      <c r="AR25" s="17">
        <f>AR21-AR23</f>
        <v>7.9896605585205727E-3</v>
      </c>
      <c r="AU25" t="s">
        <v>45</v>
      </c>
      <c r="AV25" s="17">
        <f>AV21-AV23</f>
        <v>7.122565591808544E-3</v>
      </c>
      <c r="AY25" t="s">
        <v>45</v>
      </c>
      <c r="AZ25" s="17">
        <f>AZ21-AZ23</f>
        <v>8.2289792894846558E-3</v>
      </c>
      <c r="BC25" t="s">
        <v>45</v>
      </c>
      <c r="BD25" s="17">
        <f>BD21-BD23</f>
        <v>8.602032482932509E-3</v>
      </c>
    </row>
    <row r="26" spans="1:56" x14ac:dyDescent="0.25">
      <c r="G26" t="s">
        <v>46</v>
      </c>
      <c r="H26" s="18">
        <f>AVERAGE(H24:H25)</f>
        <v>7.4720085537112041E-3</v>
      </c>
      <c r="K26" t="s">
        <v>46</v>
      </c>
      <c r="L26" s="18">
        <f>AVERAGE(L24:L25)</f>
        <v>6.4062914446451902E-3</v>
      </c>
      <c r="O26" t="s">
        <v>46</v>
      </c>
      <c r="P26" s="18">
        <f>AVERAGE(P24:P25)</f>
        <v>7.8788464772050898E-3</v>
      </c>
      <c r="S26" t="s">
        <v>46</v>
      </c>
      <c r="T26" s="18">
        <f>AVERAGE(T24:T25)</f>
        <v>8.1970017580955956E-3</v>
      </c>
      <c r="W26" t="s">
        <v>46</v>
      </c>
      <c r="X26" s="18">
        <f>AVERAGE(X24:X25)</f>
        <v>8.1011485568221325E-3</v>
      </c>
      <c r="AA26" t="s">
        <v>46</v>
      </c>
      <c r="AB26" s="18">
        <f>AVERAGE(AB24:AB25)</f>
        <v>7.9490324827718728E-3</v>
      </c>
      <c r="AE26" t="s">
        <v>46</v>
      </c>
      <c r="AF26" s="18">
        <f>AVERAGE(AF24:AF25)</f>
        <v>7.4795908220517682E-3</v>
      </c>
      <c r="AI26" t="s">
        <v>46</v>
      </c>
      <c r="AJ26" s="18">
        <f>AVERAGE(AJ24:AJ25)</f>
        <v>7.1492169800033839E-3</v>
      </c>
      <c r="AM26" t="s">
        <v>46</v>
      </c>
      <c r="AN26" s="18">
        <f>AVERAGE(AN24:AN25)</f>
        <v>7.7403998627980364E-3</v>
      </c>
      <c r="AQ26" t="s">
        <v>46</v>
      </c>
      <c r="AR26" s="18">
        <f>AVERAGE(AR24:AR25)</f>
        <v>7.9579960422317408E-3</v>
      </c>
      <c r="AU26" t="s">
        <v>46</v>
      </c>
      <c r="AV26" s="18">
        <f>AVERAGE(AV24:AV25)</f>
        <v>7.0973794060405909E-3</v>
      </c>
      <c r="AY26" t="s">
        <v>46</v>
      </c>
      <c r="AZ26" s="18">
        <f>AVERAGE(AZ24:AZ25)</f>
        <v>8.1953973961603616E-3</v>
      </c>
      <c r="BC26" t="s">
        <v>46</v>
      </c>
      <c r="BD26" s="18">
        <f>AVERAGE(BD24:BD25)</f>
        <v>8.5653503184231206E-3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14" sqref="H14"/>
    </sheetView>
  </sheetViews>
  <sheetFormatPr defaultColWidth="8.85546875" defaultRowHeight="15" x14ac:dyDescent="0.25"/>
  <sheetData>
    <row r="1" spans="1:2" x14ac:dyDescent="0.25">
      <c r="A1" t="s">
        <v>10</v>
      </c>
      <c r="B1" t="s">
        <v>14</v>
      </c>
    </row>
    <row r="2" spans="1:2" x14ac:dyDescent="0.25">
      <c r="A2">
        <v>1972</v>
      </c>
      <c r="B2" s="22">
        <v>1.5013107289081741E-2</v>
      </c>
    </row>
    <row r="3" spans="1:2" x14ac:dyDescent="0.25">
      <c r="A3">
        <v>1974</v>
      </c>
      <c r="B3" s="22">
        <v>8.0243851346073966E-2</v>
      </c>
    </row>
    <row r="4" spans="1:2" x14ac:dyDescent="0.25">
      <c r="A4">
        <v>1978</v>
      </c>
      <c r="B4" s="22">
        <v>0.12674801788800191</v>
      </c>
    </row>
    <row r="5" spans="1:2" x14ac:dyDescent="0.25">
      <c r="A5">
        <v>1980</v>
      </c>
      <c r="B5" s="22">
        <v>0.23315624847200261</v>
      </c>
    </row>
    <row r="6" spans="1:2" x14ac:dyDescent="0.25">
      <c r="A6">
        <v>1982</v>
      </c>
      <c r="B6" s="22">
        <v>0.42889693351712915</v>
      </c>
    </row>
    <row r="7" spans="1:2" x14ac:dyDescent="0.25">
      <c r="A7">
        <v>1986</v>
      </c>
      <c r="B7" s="22">
        <v>1.4513250987715054</v>
      </c>
    </row>
    <row r="8" spans="1:2" x14ac:dyDescent="0.25">
      <c r="A8">
        <v>1988</v>
      </c>
      <c r="B8" s="22">
        <v>2.6697499572879311</v>
      </c>
    </row>
    <row r="9" spans="1:2" x14ac:dyDescent="0.25">
      <c r="A9">
        <v>1993</v>
      </c>
      <c r="B9" s="22">
        <v>4.2169650342858231</v>
      </c>
    </row>
    <row r="10" spans="1:2" x14ac:dyDescent="0.25">
      <c r="A10">
        <v>1996</v>
      </c>
      <c r="B10" s="22">
        <v>10.521043676924872</v>
      </c>
    </row>
    <row r="11" spans="1:2" x14ac:dyDescent="0.25">
      <c r="A11">
        <v>2000</v>
      </c>
      <c r="B11" s="22">
        <v>16.618362775387507</v>
      </c>
    </row>
    <row r="12" spans="1:2" x14ac:dyDescent="0.25">
      <c r="A12">
        <v>2002</v>
      </c>
      <c r="B12" s="22">
        <v>56.234132519034915</v>
      </c>
    </row>
    <row r="13" spans="1:2" x14ac:dyDescent="0.25">
      <c r="A13">
        <v>2006</v>
      </c>
      <c r="B13" s="22">
        <v>140.3003723190574</v>
      </c>
    </row>
    <row r="14" spans="1:2" x14ac:dyDescent="0.25">
      <c r="A14">
        <v>2009</v>
      </c>
      <c r="B14" s="22">
        <v>258.0861540418075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4" workbookViewId="0">
      <selection activeCell="I12" sqref="I12"/>
    </sheetView>
  </sheetViews>
  <sheetFormatPr defaultColWidth="8.85546875" defaultRowHeight="15" x14ac:dyDescent="0.25"/>
  <cols>
    <col min="1" max="1" width="12.85546875" customWidth="1"/>
    <col min="2" max="2" width="12" customWidth="1"/>
    <col min="3" max="4" width="13.42578125" customWidth="1"/>
    <col min="5" max="5" width="12.85546875" customWidth="1"/>
    <col min="6" max="6" width="13.28515625" customWidth="1"/>
    <col min="7" max="7" width="12.85546875" customWidth="1"/>
    <col min="8" max="8" width="13.7109375" customWidth="1"/>
    <col min="9" max="9" width="12.7109375" customWidth="1"/>
    <col min="10" max="10" width="13.28515625" customWidth="1"/>
  </cols>
  <sheetData>
    <row r="1" spans="1:14" x14ac:dyDescent="0.25">
      <c r="A1" t="s">
        <v>0</v>
      </c>
    </row>
    <row r="2" spans="1:14" x14ac:dyDescent="0.25">
      <c r="B2" s="1" t="s">
        <v>1</v>
      </c>
      <c r="C2" s="1">
        <v>1960</v>
      </c>
      <c r="D2" s="1"/>
      <c r="E2" s="1" t="s">
        <v>2</v>
      </c>
      <c r="F2" s="1">
        <v>2.4E-2</v>
      </c>
    </row>
    <row r="3" spans="1:14" x14ac:dyDescent="0.25">
      <c r="B3" s="1" t="s">
        <v>3</v>
      </c>
      <c r="C3" s="1">
        <v>4</v>
      </c>
      <c r="D3" s="1"/>
      <c r="E3" s="1" t="s">
        <v>4</v>
      </c>
      <c r="F3" s="1">
        <v>4.5</v>
      </c>
    </row>
    <row r="4" spans="1:14" ht="42.75" customHeight="1" x14ac:dyDescent="0.25">
      <c r="B4" s="1" t="s">
        <v>5</v>
      </c>
      <c r="C4" s="2" t="s">
        <v>6</v>
      </c>
      <c r="D4" s="2"/>
      <c r="F4" s="2" t="s">
        <v>7</v>
      </c>
    </row>
    <row r="5" spans="1:14" x14ac:dyDescent="0.25">
      <c r="A5" s="1" t="s">
        <v>8</v>
      </c>
      <c r="B5" s="3" t="s">
        <v>9</v>
      </c>
      <c r="C5" s="3" t="s">
        <v>10</v>
      </c>
      <c r="D5" s="8" t="s">
        <v>11</v>
      </c>
      <c r="E5" s="3" t="s">
        <v>12</v>
      </c>
      <c r="F5" s="3" t="s">
        <v>13</v>
      </c>
      <c r="G5" s="8" t="s">
        <v>14</v>
      </c>
    </row>
    <row r="6" spans="1:14" x14ac:dyDescent="0.25">
      <c r="A6" s="1">
        <v>1</v>
      </c>
      <c r="B6" s="1">
        <v>32</v>
      </c>
      <c r="C6" s="4">
        <f xml:space="preserve"> (2010-1960)/(124-4)*(B6-$C$3) + $C$2</f>
        <v>1971.6666666666667</v>
      </c>
      <c r="D6" s="7">
        <f t="shared" ref="D6:D8" si="0">ROUND(C6,0)</f>
        <v>1972</v>
      </c>
      <c r="E6" s="1">
        <v>46</v>
      </c>
      <c r="F6" s="6">
        <f t="shared" ref="F6:F18" si="1" xml:space="preserve"> 10^((9/68)*(E6-2) - 4)</f>
        <v>66.608462908091553</v>
      </c>
      <c r="G6" s="9">
        <f>1/F6</f>
        <v>1.5013107289081741E-2</v>
      </c>
    </row>
    <row r="7" spans="1:14" x14ac:dyDescent="0.25">
      <c r="A7" s="1">
        <v>2</v>
      </c>
      <c r="B7" s="1">
        <v>38</v>
      </c>
      <c r="C7" s="4">
        <f xml:space="preserve"> (2010-1960)/(124-4)*(B7-$C$3) + $C$2</f>
        <v>1974.1666666666667</v>
      </c>
      <c r="D7" s="7">
        <f t="shared" si="0"/>
        <v>1974</v>
      </c>
      <c r="E7" s="1">
        <v>40.5</v>
      </c>
      <c r="F7" s="6">
        <f t="shared" si="1"/>
        <v>12.462014013849128</v>
      </c>
      <c r="G7" s="9">
        <f t="shared" ref="G7:G18" si="2">1/F7</f>
        <v>8.0243851346073966E-2</v>
      </c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20</v>
      </c>
    </row>
    <row r="8" spans="1:14" x14ac:dyDescent="0.25">
      <c r="A8" s="1">
        <v>3</v>
      </c>
      <c r="B8" s="1">
        <v>46.5</v>
      </c>
      <c r="C8" s="4">
        <f t="shared" ref="C8:C18" si="3" xml:space="preserve"> (2010-1960)/(124-4)*(B8-$C$3) + $C$2</f>
        <v>1977.7083333333333</v>
      </c>
      <c r="D8" s="7">
        <f t="shared" si="0"/>
        <v>1978</v>
      </c>
      <c r="E8" s="1">
        <v>39</v>
      </c>
      <c r="F8" s="6">
        <f t="shared" si="1"/>
        <v>7.8896697294598166</v>
      </c>
      <c r="G8" s="9">
        <f t="shared" si="2"/>
        <v>0.12674801788800191</v>
      </c>
      <c r="I8">
        <v>1</v>
      </c>
      <c r="J8" s="11" t="s">
        <v>21</v>
      </c>
      <c r="K8" t="s">
        <v>22</v>
      </c>
      <c r="L8" t="s">
        <v>23</v>
      </c>
      <c r="M8" t="s">
        <v>24</v>
      </c>
    </row>
    <row r="9" spans="1:14" x14ac:dyDescent="0.25">
      <c r="A9" s="1">
        <v>4</v>
      </c>
      <c r="B9" s="1">
        <v>51</v>
      </c>
      <c r="C9" s="4">
        <f t="shared" si="3"/>
        <v>1979.5833333333333</v>
      </c>
      <c r="D9" s="7">
        <f>ROUND(C9,0)</f>
        <v>1980</v>
      </c>
      <c r="E9" s="1">
        <v>37</v>
      </c>
      <c r="F9" s="6">
        <f t="shared" si="1"/>
        <v>4.2889693351713021</v>
      </c>
      <c r="G9" s="9">
        <f t="shared" si="2"/>
        <v>0.23315624847200261</v>
      </c>
    </row>
    <row r="10" spans="1:14" x14ac:dyDescent="0.25">
      <c r="A10" s="1">
        <v>5</v>
      </c>
      <c r="B10" s="1">
        <v>57</v>
      </c>
      <c r="C10" s="4">
        <f t="shared" si="3"/>
        <v>1982.0833333333333</v>
      </c>
      <c r="D10" s="7">
        <f t="shared" ref="D10:D18" si="4">ROUND(C10,0)</f>
        <v>1982</v>
      </c>
      <c r="E10" s="1">
        <v>35</v>
      </c>
      <c r="F10" s="6">
        <f t="shared" si="1"/>
        <v>2.331562484720032</v>
      </c>
      <c r="G10" s="9">
        <f t="shared" si="2"/>
        <v>0.42889693351712915</v>
      </c>
    </row>
    <row r="11" spans="1:14" x14ac:dyDescent="0.25">
      <c r="A11" s="1">
        <v>6</v>
      </c>
      <c r="B11" s="1">
        <v>66</v>
      </c>
      <c r="C11" s="4">
        <f t="shared" si="3"/>
        <v>1985.8333333333333</v>
      </c>
      <c r="D11" s="7">
        <f t="shared" si="4"/>
        <v>1986</v>
      </c>
      <c r="E11" s="1">
        <v>31</v>
      </c>
      <c r="F11" s="6">
        <f t="shared" si="1"/>
        <v>0.6890254987297223</v>
      </c>
      <c r="G11" s="9">
        <f t="shared" si="2"/>
        <v>1.4513250987715054</v>
      </c>
    </row>
    <row r="12" spans="1:14" x14ac:dyDescent="0.25">
      <c r="A12" s="1">
        <v>7</v>
      </c>
      <c r="B12" s="1">
        <v>71</v>
      </c>
      <c r="C12" s="4">
        <f t="shared" si="3"/>
        <v>1987.9166666666667</v>
      </c>
      <c r="D12" s="7">
        <f t="shared" si="4"/>
        <v>1988</v>
      </c>
      <c r="E12" s="1">
        <v>29</v>
      </c>
      <c r="F12" s="6">
        <f t="shared" si="1"/>
        <v>0.37456691300628442</v>
      </c>
      <c r="G12" s="9">
        <f t="shared" si="2"/>
        <v>2.6697499572879311</v>
      </c>
    </row>
    <row r="13" spans="1:14" x14ac:dyDescent="0.25">
      <c r="A13" s="1">
        <v>8</v>
      </c>
      <c r="B13" s="1">
        <v>83</v>
      </c>
      <c r="C13" s="4">
        <f t="shared" si="3"/>
        <v>1992.9166666666667</v>
      </c>
      <c r="D13" s="7">
        <f t="shared" si="4"/>
        <v>1993</v>
      </c>
      <c r="E13" s="1">
        <v>27.5</v>
      </c>
      <c r="F13" s="6">
        <f xml:space="preserve"> 10^((9/68)*(E13-2) - 4)</f>
        <v>0.23713737056616549</v>
      </c>
      <c r="G13" s="9">
        <f t="shared" si="2"/>
        <v>4.2169650342858231</v>
      </c>
    </row>
    <row r="14" spans="1:14" x14ac:dyDescent="0.25">
      <c r="A14" s="1">
        <v>9</v>
      </c>
      <c r="B14" s="1">
        <v>91</v>
      </c>
      <c r="C14" s="4">
        <f t="shared" si="3"/>
        <v>1996.25</v>
      </c>
      <c r="D14" s="7">
        <f t="shared" si="4"/>
        <v>1996</v>
      </c>
      <c r="E14" s="1">
        <v>24.5</v>
      </c>
      <c r="F14" s="6">
        <f t="shared" si="1"/>
        <v>9.5047604658579227E-2</v>
      </c>
      <c r="G14" s="9">
        <f t="shared" si="2"/>
        <v>10.521043676924872</v>
      </c>
    </row>
    <row r="15" spans="1:14" x14ac:dyDescent="0.25">
      <c r="A15" s="1">
        <v>10</v>
      </c>
      <c r="B15" s="1">
        <v>100.5</v>
      </c>
      <c r="C15" s="4">
        <f t="shared" si="3"/>
        <v>2000.2083333333333</v>
      </c>
      <c r="D15" s="7">
        <f t="shared" si="4"/>
        <v>2000</v>
      </c>
      <c r="E15" s="1">
        <v>23</v>
      </c>
      <c r="F15" s="6">
        <f t="shared" si="1"/>
        <v>6.0174399458955245E-2</v>
      </c>
      <c r="G15" s="9">
        <f t="shared" si="2"/>
        <v>16.618362775387507</v>
      </c>
    </row>
    <row r="16" spans="1:14" x14ac:dyDescent="0.25">
      <c r="A16" s="1">
        <v>11</v>
      </c>
      <c r="B16" s="1">
        <v>105</v>
      </c>
      <c r="C16" s="4">
        <f t="shared" si="3"/>
        <v>2002.0833333333333</v>
      </c>
      <c r="D16" s="7">
        <f t="shared" si="4"/>
        <v>2002</v>
      </c>
      <c r="E16" s="1">
        <v>19</v>
      </c>
      <c r="F16" s="6">
        <f t="shared" si="1"/>
        <v>1.7782794100389226E-2</v>
      </c>
      <c r="G16" s="9">
        <f t="shared" si="2"/>
        <v>56.234132519034915</v>
      </c>
    </row>
    <row r="17" spans="1:7" x14ac:dyDescent="0.25">
      <c r="A17" s="1">
        <v>12</v>
      </c>
      <c r="B17" s="1">
        <v>115</v>
      </c>
      <c r="C17" s="4">
        <f t="shared" si="3"/>
        <v>2006.25</v>
      </c>
      <c r="D17" s="7">
        <f t="shared" si="4"/>
        <v>2006</v>
      </c>
      <c r="E17" s="1">
        <v>16</v>
      </c>
      <c r="F17" s="6">
        <f t="shared" si="1"/>
        <v>7.1275648344389115E-3</v>
      </c>
      <c r="G17" s="9">
        <f t="shared" si="2"/>
        <v>140.3003723190574</v>
      </c>
    </row>
    <row r="18" spans="1:7" x14ac:dyDescent="0.25">
      <c r="A18" s="1">
        <v>13</v>
      </c>
      <c r="B18" s="1">
        <v>122.5</v>
      </c>
      <c r="C18" s="4">
        <f t="shared" si="3"/>
        <v>2009.375</v>
      </c>
      <c r="D18" s="7">
        <f t="shared" si="4"/>
        <v>2009</v>
      </c>
      <c r="E18" s="1">
        <v>14</v>
      </c>
      <c r="F18" s="6">
        <f t="shared" si="1"/>
        <v>3.8746751204561309E-3</v>
      </c>
      <c r="G18" s="9">
        <f t="shared" si="2"/>
        <v>258.0861540418075</v>
      </c>
    </row>
    <row r="19" spans="1:7" x14ac:dyDescent="0.25">
      <c r="A19" s="1"/>
      <c r="B19" s="1"/>
      <c r="C19" s="4"/>
      <c r="D19" s="5"/>
      <c r="E19" s="1"/>
      <c r="F19" s="6"/>
    </row>
    <row r="20" spans="1:7" x14ac:dyDescent="0.25">
      <c r="A20" s="1"/>
      <c r="B20" s="1"/>
      <c r="C20" s="4"/>
      <c r="D20" s="5"/>
      <c r="E20" s="1"/>
      <c r="F20" s="6"/>
    </row>
    <row r="21" spans="1:7" x14ac:dyDescent="0.25">
      <c r="A21" s="1"/>
      <c r="B21" s="1"/>
      <c r="C21" s="4"/>
      <c r="D21" s="5"/>
      <c r="E21" s="1"/>
      <c r="F21" s="6"/>
    </row>
    <row r="22" spans="1:7" x14ac:dyDescent="0.25">
      <c r="A22" s="1"/>
      <c r="B22" s="1"/>
      <c r="C22" s="4"/>
      <c r="D22" s="5"/>
      <c r="E22" s="1"/>
      <c r="F22" s="6"/>
    </row>
    <row r="23" spans="1:7" x14ac:dyDescent="0.25">
      <c r="A23" s="1"/>
      <c r="B23" s="1"/>
      <c r="C23" s="4"/>
      <c r="D23" s="5"/>
      <c r="E23" s="1"/>
      <c r="F23" s="6"/>
    </row>
    <row r="25" spans="1:7" x14ac:dyDescent="0.25">
      <c r="A25" s="1"/>
      <c r="B25" s="1"/>
      <c r="C25" s="4"/>
      <c r="D25" s="5"/>
      <c r="E25" s="1"/>
      <c r="F25" s="6"/>
    </row>
    <row r="26" spans="1:7" x14ac:dyDescent="0.25">
      <c r="A26" s="1"/>
      <c r="B26" s="1"/>
      <c r="C26" s="4"/>
      <c r="D26" s="5"/>
      <c r="E26" s="1"/>
      <c r="F26" s="6"/>
    </row>
    <row r="27" spans="1:7" x14ac:dyDescent="0.25">
      <c r="A27" s="1"/>
      <c r="B27" s="1"/>
      <c r="C27" s="4"/>
      <c r="D27" s="5"/>
      <c r="E27" s="1"/>
      <c r="F27" s="6"/>
    </row>
    <row r="28" spans="1:7" x14ac:dyDescent="0.25">
      <c r="A28" s="1"/>
      <c r="B28" s="1"/>
      <c r="C28" s="4"/>
      <c r="D28" s="5"/>
      <c r="E28" s="1"/>
      <c r="F28" s="6"/>
    </row>
    <row r="29" spans="1:7" x14ac:dyDescent="0.25">
      <c r="A29" s="1"/>
      <c r="B29" s="1"/>
      <c r="C29" s="4"/>
      <c r="D29" s="5"/>
      <c r="E29" s="1"/>
      <c r="F29" s="6"/>
    </row>
    <row r="30" spans="1:7" x14ac:dyDescent="0.25">
      <c r="A30" s="1"/>
      <c r="B30" s="1"/>
      <c r="C30" s="4"/>
      <c r="D30" s="5"/>
      <c r="E30" s="1"/>
      <c r="F30" s="6"/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4" workbookViewId="0">
      <selection activeCell="E21" sqref="E21"/>
    </sheetView>
  </sheetViews>
  <sheetFormatPr defaultColWidth="8.85546875" defaultRowHeight="15" x14ac:dyDescent="0.25"/>
  <cols>
    <col min="1" max="1" width="12.85546875" customWidth="1"/>
    <col min="2" max="2" width="12" customWidth="1"/>
    <col min="3" max="4" width="13.42578125" customWidth="1"/>
    <col min="5" max="5" width="12.85546875" customWidth="1"/>
    <col min="6" max="6" width="13.28515625" customWidth="1"/>
    <col min="7" max="7" width="12.85546875" customWidth="1"/>
    <col min="8" max="8" width="13.7109375" customWidth="1"/>
    <col min="9" max="9" width="12.7109375" customWidth="1"/>
    <col min="10" max="10" width="13.28515625" customWidth="1"/>
  </cols>
  <sheetData>
    <row r="1" spans="1:7" x14ac:dyDescent="0.25">
      <c r="A1" t="s">
        <v>0</v>
      </c>
    </row>
    <row r="2" spans="1:7" x14ac:dyDescent="0.25">
      <c r="B2" s="1" t="s">
        <v>1</v>
      </c>
      <c r="C2" s="1">
        <v>1960</v>
      </c>
      <c r="D2" s="1"/>
      <c r="E2" s="1" t="s">
        <v>2</v>
      </c>
      <c r="F2" s="1">
        <v>2.4E-2</v>
      </c>
    </row>
    <row r="3" spans="1:7" x14ac:dyDescent="0.25">
      <c r="B3" s="1" t="s">
        <v>3</v>
      </c>
      <c r="C3" s="1">
        <v>4</v>
      </c>
      <c r="D3" s="1"/>
      <c r="E3" s="1" t="s">
        <v>4</v>
      </c>
      <c r="F3" s="1">
        <v>4.5</v>
      </c>
    </row>
    <row r="4" spans="1:7" ht="42.75" customHeight="1" x14ac:dyDescent="0.25">
      <c r="B4" s="1" t="s">
        <v>5</v>
      </c>
      <c r="C4" s="2" t="s">
        <v>6</v>
      </c>
      <c r="D4" s="2"/>
      <c r="F4" s="2" t="s">
        <v>7</v>
      </c>
    </row>
    <row r="5" spans="1:7" x14ac:dyDescent="0.25">
      <c r="A5" s="1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 x14ac:dyDescent="0.25">
      <c r="A6" s="1">
        <v>1</v>
      </c>
      <c r="B6" s="1">
        <v>32</v>
      </c>
      <c r="C6" s="4">
        <f xml:space="preserve"> (2010-1960)/(124-4)*(B6-$C$3) + $C$2</f>
        <v>1971.6666666666667</v>
      </c>
      <c r="D6" s="5">
        <f t="shared" ref="D6:D8" si="0">ROUND(C6,0)</f>
        <v>1972</v>
      </c>
      <c r="E6" s="1">
        <v>46</v>
      </c>
      <c r="F6" s="6">
        <f t="shared" ref="F6:F18" si="1" xml:space="preserve"> 10^((9/68)*(E6-2) - 4)</f>
        <v>66.608462908091553</v>
      </c>
      <c r="G6">
        <f>1/F6</f>
        <v>1.5013107289081741E-2</v>
      </c>
    </row>
    <row r="7" spans="1:7" x14ac:dyDescent="0.25">
      <c r="A7" s="1">
        <v>2</v>
      </c>
      <c r="B7" s="1">
        <v>38</v>
      </c>
      <c r="C7" s="4">
        <f xml:space="preserve"> (2010-1960)/(124-4)*(B7-$C$3) + $C$2</f>
        <v>1974.1666666666667</v>
      </c>
      <c r="D7" s="5">
        <f t="shared" si="0"/>
        <v>1974</v>
      </c>
      <c r="E7" s="1">
        <v>40.5</v>
      </c>
      <c r="F7" s="6">
        <f t="shared" si="1"/>
        <v>12.462014013849128</v>
      </c>
      <c r="G7">
        <f t="shared" ref="G7:G18" si="2">1/F7</f>
        <v>8.0243851346073966E-2</v>
      </c>
    </row>
    <row r="8" spans="1:7" x14ac:dyDescent="0.25">
      <c r="A8" s="1">
        <v>3</v>
      </c>
      <c r="B8" s="1">
        <v>46.5</v>
      </c>
      <c r="C8" s="4">
        <f t="shared" ref="C8:C18" si="3" xml:space="preserve"> (2010-1960)/(124-4)*(B8-$C$3) + $C$2</f>
        <v>1977.7083333333333</v>
      </c>
      <c r="D8" s="5">
        <f t="shared" si="0"/>
        <v>1978</v>
      </c>
      <c r="E8" s="1">
        <v>39</v>
      </c>
      <c r="F8" s="6">
        <f t="shared" si="1"/>
        <v>7.8896697294598166</v>
      </c>
      <c r="G8">
        <f t="shared" si="2"/>
        <v>0.12674801788800191</v>
      </c>
    </row>
    <row r="9" spans="1:7" x14ac:dyDescent="0.25">
      <c r="A9" s="1">
        <v>4</v>
      </c>
      <c r="B9" s="1">
        <v>51</v>
      </c>
      <c r="C9" s="4">
        <f t="shared" si="3"/>
        <v>1979.5833333333333</v>
      </c>
      <c r="D9" s="5">
        <f>ROUND(C9,0)</f>
        <v>1980</v>
      </c>
      <c r="E9" s="1">
        <v>37</v>
      </c>
      <c r="F9" s="6">
        <f t="shared" si="1"/>
        <v>4.2889693351713021</v>
      </c>
      <c r="G9">
        <f t="shared" si="2"/>
        <v>0.23315624847200261</v>
      </c>
    </row>
    <row r="10" spans="1:7" x14ac:dyDescent="0.25">
      <c r="A10" s="1">
        <v>5</v>
      </c>
      <c r="B10" s="1">
        <v>57</v>
      </c>
      <c r="C10" s="4">
        <f t="shared" si="3"/>
        <v>1982.0833333333333</v>
      </c>
      <c r="D10" s="5">
        <f t="shared" ref="D10:D18" si="4">ROUND(C10,0)</f>
        <v>1982</v>
      </c>
      <c r="E10" s="1">
        <v>35</v>
      </c>
      <c r="F10" s="6">
        <f t="shared" si="1"/>
        <v>2.331562484720032</v>
      </c>
      <c r="G10">
        <f t="shared" si="2"/>
        <v>0.42889693351712915</v>
      </c>
    </row>
    <row r="11" spans="1:7" x14ac:dyDescent="0.25">
      <c r="A11" s="1">
        <v>6</v>
      </c>
      <c r="B11" s="1">
        <v>66</v>
      </c>
      <c r="C11" s="4">
        <f t="shared" si="3"/>
        <v>1985.8333333333333</v>
      </c>
      <c r="D11" s="5">
        <f t="shared" si="4"/>
        <v>1986</v>
      </c>
      <c r="E11" s="1">
        <v>31</v>
      </c>
      <c r="F11" s="6">
        <f t="shared" si="1"/>
        <v>0.6890254987297223</v>
      </c>
      <c r="G11">
        <f t="shared" si="2"/>
        <v>1.4513250987715054</v>
      </c>
    </row>
    <row r="12" spans="1:7" x14ac:dyDescent="0.25">
      <c r="A12" s="1">
        <v>7</v>
      </c>
      <c r="B12" s="1">
        <v>71</v>
      </c>
      <c r="C12" s="4">
        <f t="shared" si="3"/>
        <v>1987.9166666666667</v>
      </c>
      <c r="D12" s="5">
        <f t="shared" si="4"/>
        <v>1988</v>
      </c>
      <c r="E12" s="1">
        <v>29</v>
      </c>
      <c r="F12" s="6">
        <f t="shared" si="1"/>
        <v>0.37456691300628442</v>
      </c>
      <c r="G12">
        <f t="shared" si="2"/>
        <v>2.6697499572879311</v>
      </c>
    </row>
    <row r="13" spans="1:7" x14ac:dyDescent="0.25">
      <c r="A13" s="1">
        <v>8</v>
      </c>
      <c r="B13" s="1">
        <v>83</v>
      </c>
      <c r="C13" s="4">
        <f t="shared" si="3"/>
        <v>1992.9166666666667</v>
      </c>
      <c r="D13" s="5">
        <f t="shared" si="4"/>
        <v>1993</v>
      </c>
      <c r="E13" s="1">
        <v>27.5</v>
      </c>
      <c r="F13" s="6">
        <f xml:space="preserve"> 10^((9/68)*(E13-2) - 4)</f>
        <v>0.23713737056616549</v>
      </c>
      <c r="G13">
        <f t="shared" si="2"/>
        <v>4.2169650342858231</v>
      </c>
    </row>
    <row r="14" spans="1:7" x14ac:dyDescent="0.25">
      <c r="A14" s="1">
        <v>9</v>
      </c>
      <c r="B14" s="1">
        <v>91</v>
      </c>
      <c r="C14" s="4">
        <f t="shared" si="3"/>
        <v>1996.25</v>
      </c>
      <c r="D14" s="5">
        <f t="shared" si="4"/>
        <v>1996</v>
      </c>
      <c r="E14" s="1">
        <v>24.5</v>
      </c>
      <c r="F14" s="6">
        <f t="shared" si="1"/>
        <v>9.5047604658579227E-2</v>
      </c>
      <c r="G14">
        <f t="shared" si="2"/>
        <v>10.521043676924872</v>
      </c>
    </row>
    <row r="15" spans="1:7" x14ac:dyDescent="0.25">
      <c r="A15" s="1">
        <v>10</v>
      </c>
      <c r="B15" s="1">
        <v>100.5</v>
      </c>
      <c r="C15" s="4">
        <f t="shared" si="3"/>
        <v>2000.2083333333333</v>
      </c>
      <c r="D15" s="5">
        <f t="shared" si="4"/>
        <v>2000</v>
      </c>
      <c r="E15" s="1">
        <v>23</v>
      </c>
      <c r="F15" s="6">
        <f t="shared" si="1"/>
        <v>6.0174399458955245E-2</v>
      </c>
      <c r="G15">
        <f t="shared" si="2"/>
        <v>16.618362775387507</v>
      </c>
    </row>
    <row r="16" spans="1:7" x14ac:dyDescent="0.25">
      <c r="A16" s="1">
        <v>11</v>
      </c>
      <c r="B16" s="1">
        <v>105</v>
      </c>
      <c r="C16" s="4">
        <f t="shared" si="3"/>
        <v>2002.0833333333333</v>
      </c>
      <c r="D16" s="5">
        <f t="shared" si="4"/>
        <v>2002</v>
      </c>
      <c r="E16" s="1">
        <v>19</v>
      </c>
      <c r="F16" s="6">
        <f t="shared" si="1"/>
        <v>1.7782794100389226E-2</v>
      </c>
      <c r="G16">
        <f t="shared" si="2"/>
        <v>56.234132519034915</v>
      </c>
    </row>
    <row r="17" spans="1:7" x14ac:dyDescent="0.25">
      <c r="A17" s="1">
        <v>12</v>
      </c>
      <c r="B17" s="1">
        <v>115</v>
      </c>
      <c r="C17" s="4">
        <f t="shared" si="3"/>
        <v>2006.25</v>
      </c>
      <c r="D17" s="5">
        <f t="shared" si="4"/>
        <v>2006</v>
      </c>
      <c r="E17" s="1">
        <v>16</v>
      </c>
      <c r="F17" s="6">
        <f t="shared" si="1"/>
        <v>7.1275648344389115E-3</v>
      </c>
      <c r="G17">
        <f t="shared" si="2"/>
        <v>140.3003723190574</v>
      </c>
    </row>
    <row r="18" spans="1:7" x14ac:dyDescent="0.25">
      <c r="A18" s="1">
        <v>13</v>
      </c>
      <c r="B18" s="1">
        <v>122.5</v>
      </c>
      <c r="C18" s="4">
        <f t="shared" si="3"/>
        <v>2009.375</v>
      </c>
      <c r="D18" s="5">
        <f t="shared" si="4"/>
        <v>2009</v>
      </c>
      <c r="E18" s="1">
        <v>14</v>
      </c>
      <c r="F18" s="6">
        <f t="shared" si="1"/>
        <v>3.8746751204561309E-3</v>
      </c>
      <c r="G18">
        <f t="shared" si="2"/>
        <v>258.0861540418075</v>
      </c>
    </row>
    <row r="19" spans="1:7" x14ac:dyDescent="0.25">
      <c r="A19" s="1"/>
      <c r="B19" s="1"/>
      <c r="C19" s="4"/>
      <c r="D19" s="5"/>
      <c r="E19" s="1"/>
      <c r="F19" s="6"/>
    </row>
    <row r="20" spans="1:7" x14ac:dyDescent="0.25">
      <c r="A20" s="1"/>
      <c r="B20" s="1"/>
      <c r="C20" s="4"/>
      <c r="D20" s="5"/>
      <c r="E20" s="1"/>
      <c r="F20" s="6"/>
    </row>
    <row r="21" spans="1:7" x14ac:dyDescent="0.25">
      <c r="A21" s="1"/>
      <c r="B21" s="1"/>
      <c r="C21" s="4"/>
      <c r="D21" s="5"/>
      <c r="E21" s="1"/>
      <c r="F21" s="6"/>
    </row>
    <row r="22" spans="1:7" x14ac:dyDescent="0.25">
      <c r="A22" s="1"/>
      <c r="B22" s="1"/>
      <c r="C22" s="4"/>
      <c r="D22" s="5"/>
      <c r="E22" s="1"/>
      <c r="F22" s="6"/>
    </row>
    <row r="23" spans="1:7" x14ac:dyDescent="0.25">
      <c r="A23" s="1"/>
      <c r="B23" s="1"/>
      <c r="C23" s="4"/>
      <c r="D23" s="5"/>
      <c r="E23" s="1"/>
      <c r="F23" s="6"/>
    </row>
    <row r="25" spans="1:7" x14ac:dyDescent="0.25">
      <c r="A25" s="1"/>
      <c r="B25" s="1"/>
      <c r="C25" s="4"/>
      <c r="D25" s="5"/>
      <c r="E25" s="1"/>
      <c r="F25" s="6"/>
    </row>
    <row r="26" spans="1:7" x14ac:dyDescent="0.25">
      <c r="A26" s="1"/>
      <c r="B26" s="1"/>
      <c r="C26" s="4"/>
      <c r="D26" s="5"/>
      <c r="E26" s="1"/>
      <c r="F26" s="6"/>
    </row>
    <row r="27" spans="1:7" x14ac:dyDescent="0.25">
      <c r="A27" s="1"/>
      <c r="B27" s="1"/>
      <c r="C27" s="4"/>
      <c r="D27" s="5"/>
      <c r="E27" s="1"/>
      <c r="F27" s="6"/>
    </row>
    <row r="28" spans="1:7" x14ac:dyDescent="0.25">
      <c r="A28" s="1"/>
      <c r="B28" s="1"/>
      <c r="C28" s="4"/>
      <c r="D28" s="5"/>
      <c r="E28" s="1"/>
      <c r="F28" s="6"/>
    </row>
    <row r="29" spans="1:7" x14ac:dyDescent="0.25">
      <c r="A29" s="1"/>
      <c r="B29" s="1"/>
      <c r="C29" s="4"/>
      <c r="D29" s="5"/>
      <c r="E29" s="1"/>
      <c r="F29" s="6"/>
    </row>
    <row r="30" spans="1:7" x14ac:dyDescent="0.25">
      <c r="A30" s="1"/>
      <c r="B30" s="1"/>
      <c r="C30" s="4"/>
      <c r="D30" s="5"/>
      <c r="E30" s="1"/>
      <c r="F30" s="6"/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lumen_$_orig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2013-11-05T03:04:48Z</dcterms:created>
  <dcterms:modified xsi:type="dcterms:W3CDTF">2014-01-05T23:08:44Z</dcterms:modified>
</cp:coreProperties>
</file>