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b\Downloads\"/>
    </mc:Choice>
  </mc:AlternateContent>
  <xr:revisionPtr revIDLastSave="0" documentId="8_{26BF112C-90DB-4F01-BE57-B7615DCA6395}" xr6:coauthVersionLast="47" xr6:coauthVersionMax="47" xr10:uidLastSave="{00000000-0000-0000-0000-000000000000}"/>
  <bookViews>
    <workbookView xWindow="-28920" yWindow="-120" windowWidth="29040" windowHeight="15840" activeTab="1" xr2:uid="{1C9D83C8-2986-4164-BCFE-5E4B44333E54}"/>
  </bookViews>
  <sheets>
    <sheet name="Seasonality &amp; Trend Forecasting" sheetId="1" r:id="rId1"/>
    <sheet name="Actual1" sheetId="2" r:id="rId2"/>
  </sheets>
  <definedNames>
    <definedName name="case1">Actual1!$D$2:$D$25</definedName>
    <definedName name="demand">'Seasonality &amp; Trend Forecasting'!$D$2:$D$37</definedName>
    <definedName name="month">'Seasonality &amp; Trend Forecasting'!$C$2:$C$37</definedName>
    <definedName name="month1">Actual1!$C$2:$C$25</definedName>
    <definedName name="period">'Seasonality &amp; Trend Forecasting'!$A$2:$A$37</definedName>
    <definedName name="period1">Actual1!$A$2:$A$25</definedName>
    <definedName name="sindex">'Seasonality &amp; Trend Forecasting'!$I$5:$J$16</definedName>
    <definedName name="sindex1">Actual1!$I$5:$J$16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J5" i="2"/>
  <c r="F14" i="2" s="1"/>
  <c r="F10" i="2"/>
  <c r="E26" i="2"/>
  <c r="E27" i="2"/>
  <c r="F27" i="2" s="1"/>
  <c r="E28" i="2"/>
  <c r="F28" i="2" s="1"/>
  <c r="E29" i="2"/>
  <c r="F29" i="2" s="1"/>
  <c r="E30" i="2"/>
  <c r="F30" i="2"/>
  <c r="E31" i="2"/>
  <c r="F31" i="2"/>
  <c r="E32" i="2"/>
  <c r="F32" i="2" s="1"/>
  <c r="E33" i="2"/>
  <c r="F33" i="2" s="1"/>
  <c r="E34" i="2"/>
  <c r="F34" i="2" s="1"/>
  <c r="E35" i="2"/>
  <c r="F35" i="2" s="1"/>
  <c r="E36" i="2"/>
  <c r="F36" i="2"/>
  <c r="E37" i="2"/>
  <c r="F37" i="2"/>
  <c r="F3" i="2"/>
  <c r="F4" i="2"/>
  <c r="F5" i="2"/>
  <c r="F6" i="2"/>
  <c r="F7" i="2"/>
  <c r="F8" i="2"/>
  <c r="F9" i="2"/>
  <c r="F11" i="2"/>
  <c r="F12" i="2"/>
  <c r="F13" i="2"/>
  <c r="F15" i="2"/>
  <c r="F16" i="2"/>
  <c r="F17" i="2"/>
  <c r="F18" i="2"/>
  <c r="F19" i="2"/>
  <c r="F20" i="2"/>
  <c r="F21" i="2"/>
  <c r="F22" i="2"/>
  <c r="F23" i="2"/>
  <c r="F24" i="2"/>
  <c r="F25" i="2"/>
  <c r="J6" i="2"/>
  <c r="J7" i="2"/>
  <c r="J8" i="2"/>
  <c r="J9" i="2"/>
  <c r="J10" i="2"/>
  <c r="J11" i="2"/>
  <c r="J12" i="2"/>
  <c r="J13" i="2"/>
  <c r="J14" i="2"/>
  <c r="J15" i="2"/>
  <c r="J16" i="2"/>
  <c r="J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1"/>
  <c r="J2" i="2"/>
  <c r="J2" i="1"/>
  <c r="E3" i="1" s="1"/>
  <c r="J1" i="2"/>
  <c r="J6" i="1"/>
  <c r="J7" i="1"/>
  <c r="J8" i="1"/>
  <c r="J9" i="1"/>
  <c r="J10" i="1"/>
  <c r="J11" i="1"/>
  <c r="J12" i="1"/>
  <c r="J13" i="1"/>
  <c r="J14" i="1"/>
  <c r="J15" i="1"/>
  <c r="J16" i="1"/>
  <c r="J1" i="1"/>
  <c r="F26" i="2" l="1"/>
  <c r="E37" i="1"/>
  <c r="E36" i="1"/>
  <c r="E35" i="1"/>
  <c r="F35" i="1" s="1"/>
  <c r="E49" i="1"/>
  <c r="F49" i="1" s="1"/>
  <c r="E33" i="1"/>
  <c r="F33" i="1" s="1"/>
  <c r="E11" i="1"/>
  <c r="E12" i="1"/>
  <c r="F12" i="1" s="1"/>
  <c r="E32" i="1"/>
  <c r="E9" i="1"/>
  <c r="F9" i="1" s="1"/>
  <c r="E26" i="1"/>
  <c r="F26" i="1" s="1"/>
  <c r="E44" i="1"/>
  <c r="F44" i="1" s="1"/>
  <c r="E25" i="1"/>
  <c r="F25" i="1" s="1"/>
  <c r="E8" i="1"/>
  <c r="F8" i="1" s="1"/>
  <c r="E24" i="1"/>
  <c r="F2" i="1"/>
  <c r="E38" i="1"/>
  <c r="F38" i="1" s="1"/>
  <c r="E21" i="1"/>
  <c r="F21" i="1" s="1"/>
  <c r="E20" i="1"/>
  <c r="E14" i="1"/>
  <c r="F14" i="1" s="1"/>
  <c r="E13" i="1"/>
  <c r="E34" i="1"/>
  <c r="F34" i="1" s="1"/>
  <c r="E48" i="1"/>
  <c r="F48" i="1" s="1"/>
  <c r="E45" i="1"/>
  <c r="F45" i="1" s="1"/>
  <c r="E10" i="1"/>
  <c r="F10" i="1" s="1"/>
  <c r="E43" i="1"/>
  <c r="F43" i="1" s="1"/>
  <c r="E23" i="1"/>
  <c r="E42" i="1"/>
  <c r="F42" i="1" s="1"/>
  <c r="E22" i="1"/>
  <c r="F22" i="1" s="1"/>
  <c r="E31" i="1"/>
  <c r="F31" i="1" s="1"/>
  <c r="E19" i="1"/>
  <c r="E7" i="1"/>
  <c r="E47" i="1"/>
  <c r="F47" i="1" s="1"/>
  <c r="E41" i="1"/>
  <c r="F41" i="1" s="1"/>
  <c r="E30" i="1"/>
  <c r="F30" i="1" s="1"/>
  <c r="E18" i="1"/>
  <c r="F18" i="1" s="1"/>
  <c r="E6" i="1"/>
  <c r="F6" i="1" s="1"/>
  <c r="E29" i="1"/>
  <c r="E17" i="1"/>
  <c r="E5" i="1"/>
  <c r="F5" i="1" s="1"/>
  <c r="E46" i="1"/>
  <c r="F46" i="1" s="1"/>
  <c r="E40" i="1"/>
  <c r="F40" i="1" s="1"/>
  <c r="E28" i="1"/>
  <c r="E16" i="1"/>
  <c r="F16" i="1" s="1"/>
  <c r="E4" i="1"/>
  <c r="F4" i="1" s="1"/>
  <c r="E39" i="1"/>
  <c r="F39" i="1" s="1"/>
  <c r="E27" i="1"/>
  <c r="F27" i="1" s="1"/>
  <c r="E15" i="1"/>
  <c r="F15" i="1" s="1"/>
  <c r="F13" i="1"/>
  <c r="F3" i="1"/>
  <c r="F37" i="1"/>
  <c r="F36" i="1"/>
  <c r="F24" i="1"/>
  <c r="F23" i="1"/>
  <c r="F32" i="1"/>
  <c r="F20" i="1"/>
  <c r="F11" i="1"/>
  <c r="F19" i="1"/>
  <c r="F7" i="1"/>
  <c r="F29" i="1"/>
  <c r="F17" i="1"/>
  <c r="F28" i="1"/>
</calcChain>
</file>

<file path=xl/sharedStrings.xml><?xml version="1.0" encoding="utf-8"?>
<sst xmlns="http://schemas.openxmlformats.org/spreadsheetml/2006/main" count="129" uniqueCount="38">
  <si>
    <t>Periods</t>
  </si>
  <si>
    <t>Year</t>
  </si>
  <si>
    <t>Month</t>
  </si>
  <si>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</si>
  <si>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</si>
  <si>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</si>
  <si>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</si>
  <si>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</si>
  <si>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</si>
  <si>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</si>
  <si>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</si>
  <si>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</si>
  <si>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</si>
  <si>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</si>
  <si>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</si>
  <si>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</si>
  <si>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Intercept</t>
  </si>
  <si>
    <t>Slope</t>
  </si>
  <si>
    <t>LT Forecast</t>
  </si>
  <si>
    <t>(1) Operations Management using Excel: Seasonality and Trend Forecasting - YouTube</t>
  </si>
  <si>
    <t>Seasonality Index</t>
  </si>
  <si>
    <t>Seasonal Forecast w/ Trend</t>
  </si>
  <si>
    <t>Jan</t>
  </si>
  <si>
    <t>Feb</t>
  </si>
  <si>
    <t>Mar</t>
  </si>
  <si>
    <t>Apr</t>
  </si>
  <si>
    <t>Jul</t>
  </si>
  <si>
    <t>Jun</t>
  </si>
  <si>
    <t>Aug</t>
  </si>
  <si>
    <t>Sep</t>
  </si>
  <si>
    <t>Oct</t>
  </si>
  <si>
    <t>Nov</t>
  </si>
  <si>
    <t>Dec</t>
  </si>
  <si>
    <t>Periods (x)</t>
  </si>
  <si>
    <t>Case (y)</t>
  </si>
  <si>
    <t>LT Forecast (e)</t>
  </si>
  <si>
    <t>Intercept (i)</t>
  </si>
  <si>
    <t>Slope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</si>
</sst>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CC7832"/>
      <name val="Fira Code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0" xfId="1"/>
    <xf numFmtId="2" fontId="0" fillId="0" borderId="0" xfId="0" applyNumberFormat="1"/>
    <xf numFmtId="0" fontId="3" fillId="0" borderId="0" xfId="0" applyFont="1" applyFill="1" applyBorder="1" applyAlignment="1">
      <alignment wrapText="1"/>
    </xf>
    <xf numFmtId="0" fontId="1" fillId="0" borderId="0" xfId="0" applyFont="1"/>
    <xf numFmtId="0" fontId="6" fillId="0" borderId="0" xfId="0" quotePrefix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'Seasonality &amp; Trend Forecasting'!$D$1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'Seasonality &amp; Trend Forecasting'!$A$2:$C$49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'Seasonality &amp; Trend Forecasting'!$D$2:$D$49</c:f>
              <c:numCache>
                <c:formatCode>General</c:formatCode>
                <c:ptCount val="48"/>
                <c:pt idx="0">
                  <c:v>233</c:v>
                </c:pt>
                <c:pt idx="1">
                  <c:v>223</c:v>
                </c:pt>
                <c:pt idx="2">
                  <c:v>208</c:v>
                </c:pt>
                <c:pt idx="3">
                  <c:v>195</c:v>
                </c:pt>
                <c:pt idx="4">
                  <c:v>197</c:v>
                </c:pt>
                <c:pt idx="5">
                  <c:v>196</c:v>
                </c:pt>
                <c:pt idx="6">
                  <c:v>212</c:v>
                </c:pt>
                <c:pt idx="7">
                  <c:v>219</c:v>
                </c:pt>
                <c:pt idx="8">
                  <c:v>225</c:v>
                </c:pt>
                <c:pt idx="9">
                  <c:v>219</c:v>
                </c:pt>
                <c:pt idx="10">
                  <c:v>196</c:v>
                </c:pt>
                <c:pt idx="11">
                  <c:v>230</c:v>
                </c:pt>
                <c:pt idx="12">
                  <c:v>266</c:v>
                </c:pt>
                <c:pt idx="13">
                  <c:v>256</c:v>
                </c:pt>
                <c:pt idx="14">
                  <c:v>241</c:v>
                </c:pt>
                <c:pt idx="15">
                  <c:v>228</c:v>
                </c:pt>
                <c:pt idx="16">
                  <c:v>230</c:v>
                </c:pt>
                <c:pt idx="17">
                  <c:v>229</c:v>
                </c:pt>
                <c:pt idx="18">
                  <c:v>245</c:v>
                </c:pt>
                <c:pt idx="19">
                  <c:v>252</c:v>
                </c:pt>
                <c:pt idx="20">
                  <c:v>258</c:v>
                </c:pt>
                <c:pt idx="21">
                  <c:v>252</c:v>
                </c:pt>
                <c:pt idx="22">
                  <c:v>229</c:v>
                </c:pt>
                <c:pt idx="23">
                  <c:v>263</c:v>
                </c:pt>
                <c:pt idx="24">
                  <c:v>334</c:v>
                </c:pt>
                <c:pt idx="25">
                  <c:v>324</c:v>
                </c:pt>
                <c:pt idx="26">
                  <c:v>309</c:v>
                </c:pt>
                <c:pt idx="27">
                  <c:v>296</c:v>
                </c:pt>
                <c:pt idx="28">
                  <c:v>298</c:v>
                </c:pt>
                <c:pt idx="29">
                  <c:v>297</c:v>
                </c:pt>
                <c:pt idx="30">
                  <c:v>313</c:v>
                </c:pt>
                <c:pt idx="31">
                  <c:v>320</c:v>
                </c:pt>
                <c:pt idx="32">
                  <c:v>326</c:v>
                </c:pt>
                <c:pt idx="33">
                  <c:v>320</c:v>
                </c:pt>
                <c:pt idx="34">
                  <c:v>297</c:v>
                </c:pt>
                <c:pt idx="3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97B-AE0A-6BE7E5B4A3F0}"/>
            </c:ext>
          </c:extLst>
        </c:ser>
        <c:ser>
          <c:idx val="1"/>
          <c:order val="1"/>
          <c:tx>
            <c:strRef>
              <c:f>'Seasonality &amp; Trend Forecasting'!$E$1</c:f>
              <c:strCache>
                <c:ptCount val="1"/>
                <c:pt idx="0">
                  <c:v>LT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'Seasonality &amp; Trend Forecasting'!$A$2:$C$49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'Seasonality &amp; Trend Forecasting'!$E$2:$E$49</c:f>
              <c:numCache>
                <c:formatCode>0.00</c:formatCode>
                <c:ptCount val="48"/>
                <c:pt idx="0">
                  <c:v>191.6801801801802</c:v>
                </c:pt>
                <c:pt idx="1">
                  <c:v>195.43655083655088</c:v>
                </c:pt>
                <c:pt idx="2">
                  <c:v>199.19292149292153</c:v>
                </c:pt>
                <c:pt idx="3">
                  <c:v>202.94929214929218</c:v>
                </c:pt>
                <c:pt idx="4">
                  <c:v>206.70566280566283</c:v>
                </c:pt>
                <c:pt idx="5">
                  <c:v>210.4620334620335</c:v>
                </c:pt>
                <c:pt idx="6">
                  <c:v>214.21840411840415</c:v>
                </c:pt>
                <c:pt idx="7">
                  <c:v>217.9747747747748</c:v>
                </c:pt>
                <c:pt idx="8">
                  <c:v>221.73114543114548</c:v>
                </c:pt>
                <c:pt idx="9">
                  <c:v>225.48751608751613</c:v>
                </c:pt>
                <c:pt idx="10">
                  <c:v>229.24388674388678</c:v>
                </c:pt>
                <c:pt idx="11">
                  <c:v>233.00025740025742</c:v>
                </c:pt>
                <c:pt idx="12">
                  <c:v>236.75662805662807</c:v>
                </c:pt>
                <c:pt idx="13">
                  <c:v>240.51299871299875</c:v>
                </c:pt>
                <c:pt idx="14">
                  <c:v>244.2693693693694</c:v>
                </c:pt>
                <c:pt idx="15">
                  <c:v>248.02574002574005</c:v>
                </c:pt>
                <c:pt idx="16">
                  <c:v>251.78211068211073</c:v>
                </c:pt>
                <c:pt idx="17">
                  <c:v>255.53848133848138</c:v>
                </c:pt>
                <c:pt idx="18">
                  <c:v>259.29485199485202</c:v>
                </c:pt>
                <c:pt idx="19">
                  <c:v>263.0512226512227</c:v>
                </c:pt>
                <c:pt idx="20">
                  <c:v>266.80759330759332</c:v>
                </c:pt>
                <c:pt idx="21">
                  <c:v>270.563963963964</c:v>
                </c:pt>
                <c:pt idx="22">
                  <c:v>274.32033462033462</c:v>
                </c:pt>
                <c:pt idx="23">
                  <c:v>278.0767052767053</c:v>
                </c:pt>
                <c:pt idx="24">
                  <c:v>281.83307593307597</c:v>
                </c:pt>
                <c:pt idx="25">
                  <c:v>285.58944658944665</c:v>
                </c:pt>
                <c:pt idx="26">
                  <c:v>289.34581724581727</c:v>
                </c:pt>
                <c:pt idx="27">
                  <c:v>293.10218790218795</c:v>
                </c:pt>
                <c:pt idx="28">
                  <c:v>296.85855855855857</c:v>
                </c:pt>
                <c:pt idx="29">
                  <c:v>300.61492921492925</c:v>
                </c:pt>
                <c:pt idx="30">
                  <c:v>304.37129987129993</c:v>
                </c:pt>
                <c:pt idx="31">
                  <c:v>308.12767052767055</c:v>
                </c:pt>
                <c:pt idx="32">
                  <c:v>311.88404118404122</c:v>
                </c:pt>
                <c:pt idx="33">
                  <c:v>315.64041184041184</c:v>
                </c:pt>
                <c:pt idx="34">
                  <c:v>319.39678249678252</c:v>
                </c:pt>
                <c:pt idx="35">
                  <c:v>323.1531531531532</c:v>
                </c:pt>
                <c:pt idx="36">
                  <c:v>326.90952380952388</c:v>
                </c:pt>
                <c:pt idx="37">
                  <c:v>330.6658944658945</c:v>
                </c:pt>
                <c:pt idx="38">
                  <c:v>334.42226512226512</c:v>
                </c:pt>
                <c:pt idx="39">
                  <c:v>338.17863577863579</c:v>
                </c:pt>
                <c:pt idx="40">
                  <c:v>341.93500643500647</c:v>
                </c:pt>
                <c:pt idx="41">
                  <c:v>345.69137709137715</c:v>
                </c:pt>
                <c:pt idx="42">
                  <c:v>349.44774774774777</c:v>
                </c:pt>
                <c:pt idx="43">
                  <c:v>353.20411840411845</c:v>
                </c:pt>
                <c:pt idx="44">
                  <c:v>356.96048906048907</c:v>
                </c:pt>
                <c:pt idx="45">
                  <c:v>360.71685971685974</c:v>
                </c:pt>
                <c:pt idx="46">
                  <c:v>364.47323037323042</c:v>
                </c:pt>
                <c:pt idx="47">
                  <c:v>368.2296010296011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497B-AE0A-6BE7E5B4A3F0}"/>
            </c:ext>
          </c:extLst>
        </c:ser>
        <c:ser>
          <c:idx val="2"/>
          <c:order val="2"/>
          <c:tx>
            <c:strRef>
              <c:f>'Seasonality &amp; Trend Forecasting'!$F$1</c:f>
              <c:strCache>
                <c:ptCount val="1"/>
                <c:pt idx="0">
                  <c:v>Seasonal Forecast w/ Trend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'Seasonality &amp; Trend Forecasting'!$A$2:$C$49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</c:lvl>
              </c:multiLvlStrCache>
            </c:multiLvlStrRef>
          </c:cat>
          <c:val>
            <c:numRef>
              <c:f>'Seasonality &amp; Trend Forecasting'!$F$2:$F$49</c:f>
              <c:numCache>
                <c:formatCode>0.00</c:formatCode>
                <c:ptCount val="48"/>
                <c:pt idx="0">
                  <c:v>206.75893828435105</c:v>
                </c:pt>
                <c:pt idx="1">
                  <c:v>203.21858248203347</c:v>
                </c:pt>
                <c:pt idx="2">
                  <c:v>195.51729943882745</c:v>
                </c:pt>
                <c:pt idx="3">
                  <c:v>188.9550547819243</c:v>
                </c:pt>
                <c:pt idx="4">
                  <c:v>194.05840794316029</c:v>
                </c:pt>
                <c:pt idx="5">
                  <c:v>196.76735274792898</c:v>
                </c:pt>
                <c:pt idx="6">
                  <c:v>213.5942650322709</c:v>
                </c:pt>
                <c:pt idx="7">
                  <c:v>223.26713738665828</c:v>
                </c:pt>
                <c:pt idx="8">
                  <c:v>232.28293512955221</c:v>
                </c:pt>
                <c:pt idx="9">
                  <c:v>230.9622858209456</c:v>
                </c:pt>
                <c:pt idx="10">
                  <c:v>214.32707831542405</c:v>
                </c:pt>
                <c:pt idx="11">
                  <c:v>248.61406551998979</c:v>
                </c:pt>
                <c:pt idx="12">
                  <c:v>255.38138060365318</c:v>
                </c:pt>
                <c:pt idx="13">
                  <c:v>250.089916434494</c:v>
                </c:pt>
                <c:pt idx="14">
                  <c:v>239.76197084102557</c:v>
                </c:pt>
                <c:pt idx="15">
                  <c:v>230.92328530722833</c:v>
                </c:pt>
                <c:pt idx="16">
                  <c:v>236.37686014183262</c:v>
                </c:pt>
                <c:pt idx="17">
                  <c:v>238.91069410991716</c:v>
                </c:pt>
                <c:pt idx="18">
                  <c:v>258.53937978120564</c:v>
                </c:pt>
                <c:pt idx="19">
                  <c:v>269.43802799238222</c:v>
                </c:pt>
                <c:pt idx="20">
                  <c:v>279.50449075538103</c:v>
                </c:pt>
                <c:pt idx="21">
                  <c:v>277.13317642666948</c:v>
                </c:pt>
                <c:pt idx="22">
                  <c:v>256.47041967741217</c:v>
                </c:pt>
                <c:pt idx="23">
                  <c:v>296.71117532923944</c:v>
                </c:pt>
                <c:pt idx="24">
                  <c:v>304.00382292295535</c:v>
                </c:pt>
                <c:pt idx="25">
                  <c:v>296.96125038695459</c:v>
                </c:pt>
                <c:pt idx="26">
                  <c:v>284.00664224322367</c:v>
                </c:pt>
                <c:pt idx="27">
                  <c:v>272.89151583253232</c:v>
                </c:pt>
                <c:pt idx="28">
                  <c:v>278.69531234050493</c:v>
                </c:pt>
                <c:pt idx="29">
                  <c:v>281.05403547190531</c:v>
                </c:pt>
                <c:pt idx="30">
                  <c:v>303.48449453014041</c:v>
                </c:pt>
                <c:pt idx="31">
                  <c:v>315.60891859810602</c:v>
                </c:pt>
                <c:pt idx="32">
                  <c:v>326.72604638120993</c:v>
                </c:pt>
                <c:pt idx="33">
                  <c:v>323.30406703239333</c:v>
                </c:pt>
                <c:pt idx="34">
                  <c:v>298.6137610394004</c:v>
                </c:pt>
                <c:pt idx="35">
                  <c:v>344.80828513848911</c:v>
                </c:pt>
                <c:pt idx="36">
                  <c:v>352.62626524225749</c:v>
                </c:pt>
                <c:pt idx="37">
                  <c:v>343.83258433941506</c:v>
                </c:pt>
                <c:pt idx="38">
                  <c:v>328.25131364542176</c:v>
                </c:pt>
                <c:pt idx="39">
                  <c:v>314.85974635783634</c:v>
                </c:pt>
                <c:pt idx="40">
                  <c:v>321.01376453917726</c:v>
                </c:pt>
                <c:pt idx="41">
                  <c:v>323.19737683389349</c:v>
                </c:pt>
                <c:pt idx="42">
                  <c:v>348.42960927907512</c:v>
                </c:pt>
                <c:pt idx="43">
                  <c:v>361.77980920382993</c:v>
                </c:pt>
                <c:pt idx="44">
                  <c:v>373.94760200703871</c:v>
                </c:pt>
                <c:pt idx="45">
                  <c:v>369.47495763811725</c:v>
                </c:pt>
                <c:pt idx="46">
                  <c:v>340.75710240138858</c:v>
                </c:pt>
                <c:pt idx="47">
                  <c:v>392.90539494773884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9-497B-AE0A-6BE7E5B4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41039"/>
        <c:axId val="436262255"/>
      </c:lineChart>
      <c:catAx>
        <c:axId val="436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62255"/>
        <c:crosses val="autoZero"/>
        <c:auto val="1"/>
        <c:lblAlgn val="ctr"/>
        <c:lblOffset val="100"/>
        <c:noMultiLvlLbl val="0"/>
      </c:catAx>
      <c:valAx>
        <c:axId val="436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Actual1!$D$1</c:f>
              <c:strCache>
                <c:ptCount val="1"/>
                <c:pt idx="0">
                  <c:v>Case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Actual1!$A$2:$C$37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Actual1!$D$2:$D$37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19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15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0-4DA2-B470-B29C30112D16}"/>
            </c:ext>
          </c:extLst>
        </c:ser>
        <c:ser>
          <c:idx val="1"/>
          <c:order val="1"/>
          <c:tx>
            <c:strRef>
              <c:f>Actual1!$E$1</c:f>
              <c:strCache>
                <c:ptCount val="1"/>
                <c:pt idx="0">
                  <c:v>LT Forecast (e)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Actual1!$A$2:$C$37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Actual1!$E$2:$E$37</c:f>
              <c:numCache>
                <c:formatCode>0.00</c:formatCode>
                <c:ptCount val="36"/>
                <c:pt idx="0">
                  <c:v>9.629999999999999</c:v>
                </c:pt>
                <c:pt idx="1">
                  <c:v>9.5643478260869568</c:v>
                </c:pt>
                <c:pt idx="2">
                  <c:v>9.4986956521739128</c:v>
                </c:pt>
                <c:pt idx="3">
                  <c:v>9.4330434782608688</c:v>
                </c:pt>
                <c:pt idx="4">
                  <c:v>9.3673913043478265</c:v>
                </c:pt>
                <c:pt idx="5">
                  <c:v>9.3017391304347825</c:v>
                </c:pt>
                <c:pt idx="6">
                  <c:v>9.2360869565217385</c:v>
                </c:pt>
                <c:pt idx="7">
                  <c:v>9.1704347826086945</c:v>
                </c:pt>
                <c:pt idx="8">
                  <c:v>9.1047826086956523</c:v>
                </c:pt>
                <c:pt idx="9">
                  <c:v>9.0391304347826082</c:v>
                </c:pt>
                <c:pt idx="10">
                  <c:v>8.9734782608695642</c:v>
                </c:pt>
                <c:pt idx="11">
                  <c:v>8.907826086956522</c:v>
                </c:pt>
                <c:pt idx="12">
                  <c:v>8.842173913043478</c:v>
                </c:pt>
                <c:pt idx="13">
                  <c:v>8.776521739130434</c:v>
                </c:pt>
                <c:pt idx="14">
                  <c:v>8.71086956521739</c:v>
                </c:pt>
                <c:pt idx="15">
                  <c:v>8.6452173913043477</c:v>
                </c:pt>
                <c:pt idx="16">
                  <c:v>8.5795652173913037</c:v>
                </c:pt>
                <c:pt idx="17">
                  <c:v>8.5139130434782597</c:v>
                </c:pt>
                <c:pt idx="18">
                  <c:v>8.4482608695652175</c:v>
                </c:pt>
                <c:pt idx="19">
                  <c:v>8.3826086956521735</c:v>
                </c:pt>
                <c:pt idx="20">
                  <c:v>8.3169565217391295</c:v>
                </c:pt>
                <c:pt idx="21">
                  <c:v>8.2513043478260855</c:v>
                </c:pt>
                <c:pt idx="22">
                  <c:v>8.1856521739130432</c:v>
                </c:pt>
                <c:pt idx="23">
                  <c:v>8.1199999999999992</c:v>
                </c:pt>
                <c:pt idx="24">
                  <c:v>8.0543478260869552</c:v>
                </c:pt>
                <c:pt idx="25">
                  <c:v>7.988695652173913</c:v>
                </c:pt>
                <c:pt idx="26">
                  <c:v>7.923043478260869</c:v>
                </c:pt>
                <c:pt idx="27">
                  <c:v>7.857391304347825</c:v>
                </c:pt>
                <c:pt idx="28">
                  <c:v>7.7917391304347818</c:v>
                </c:pt>
                <c:pt idx="29">
                  <c:v>7.7260869565217387</c:v>
                </c:pt>
                <c:pt idx="30">
                  <c:v>7.6604347826086947</c:v>
                </c:pt>
                <c:pt idx="31">
                  <c:v>7.5947826086956516</c:v>
                </c:pt>
                <c:pt idx="32">
                  <c:v>7.5291304347826085</c:v>
                </c:pt>
                <c:pt idx="33">
                  <c:v>7.4634782608695645</c:v>
                </c:pt>
                <c:pt idx="34">
                  <c:v>7.3978260869565213</c:v>
                </c:pt>
                <c:pt idx="35">
                  <c:v>7.3321739130434782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0-4DA2-B470-B29C30112D16}"/>
            </c:ext>
          </c:extLst>
        </c:ser>
        <c:ser>
          <c:idx val="2"/>
          <c:order val="2"/>
          <c:tx>
            <c:strRef>
              <c:f>Actual1!$F$1</c:f>
              <c:strCache>
                <c:ptCount val="1"/>
                <c:pt idx="0">
                  <c:v>Seasonal Forecast w/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Actual1!$A$2:$C$37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Actual1!$F$2:$F$37</c:f>
              <c:numCache>
                <c:formatCode>0.00</c:formatCode>
                <c:ptCount val="36"/>
                <c:pt idx="0">
                  <c:v>11.393239436619718</c:v>
                </c:pt>
                <c:pt idx="1">
                  <c:v>10.776729944886712</c:v>
                </c:pt>
                <c:pt idx="2">
                  <c:v>8.027066748315983</c:v>
                </c:pt>
                <c:pt idx="3">
                  <c:v>7.4401469687691355</c:v>
                </c:pt>
                <c:pt idx="4">
                  <c:v>8.4438456827924071</c:v>
                </c:pt>
                <c:pt idx="5">
                  <c:v>9.9567911818738501</c:v>
                </c:pt>
                <c:pt idx="6">
                  <c:v>14.569601959583586</c:v>
                </c:pt>
                <c:pt idx="7">
                  <c:v>8.2663074096754432</c:v>
                </c:pt>
                <c:pt idx="8">
                  <c:v>6.668291488058788</c:v>
                </c:pt>
                <c:pt idx="9">
                  <c:v>6.1109614206981009</c:v>
                </c:pt>
                <c:pt idx="10">
                  <c:v>11.12205756276791</c:v>
                </c:pt>
                <c:pt idx="11">
                  <c:v>8.5314390691977948</c:v>
                </c:pt>
                <c:pt idx="12">
                  <c:v>10.461163502755664</c:v>
                </c:pt>
                <c:pt idx="13">
                  <c:v>9.8890385793018982</c:v>
                </c:pt>
                <c:pt idx="14">
                  <c:v>7.3612982241273714</c:v>
                </c:pt>
                <c:pt idx="15">
                  <c:v>6.8187630128597672</c:v>
                </c:pt>
                <c:pt idx="16">
                  <c:v>7.7336925903245559</c:v>
                </c:pt>
                <c:pt idx="17">
                  <c:v>9.1134843845682774</c:v>
                </c:pt>
                <c:pt idx="18">
                  <c:v>13.32683404776485</c:v>
                </c:pt>
                <c:pt idx="19">
                  <c:v>7.5561543172075929</c:v>
                </c:pt>
                <c:pt idx="20">
                  <c:v>6.0912921004286584</c:v>
                </c:pt>
                <c:pt idx="21">
                  <c:v>5.5783466013472127</c:v>
                </c:pt>
                <c:pt idx="22">
                  <c:v>10.145597060624617</c:v>
                </c:pt>
                <c:pt idx="23">
                  <c:v>7.7769014084507031</c:v>
                </c:pt>
                <c:pt idx="24">
                  <c:v>9.5290875688916081</c:v>
                </c:pt>
                <c:pt idx="25">
                  <c:v>9.0013472137170858</c:v>
                </c:pt>
                <c:pt idx="26">
                  <c:v>6.6955296999387626</c:v>
                </c:pt>
                <c:pt idx="27">
                  <c:v>6.197379056950397</c:v>
                </c:pt>
                <c:pt idx="28">
                  <c:v>7.0235394978567047</c:v>
                </c:pt>
                <c:pt idx="29">
                  <c:v>8.2701775872627064</c:v>
                </c:pt>
                <c:pt idx="30">
                  <c:v>12.084066135946109</c:v>
                </c:pt>
                <c:pt idx="31">
                  <c:v>6.8460012247397426</c:v>
                </c:pt>
                <c:pt idx="32">
                  <c:v>5.5142927127985306</c:v>
                </c:pt>
                <c:pt idx="33">
                  <c:v>5.0457317819963254</c:v>
                </c:pt>
                <c:pt idx="34">
                  <c:v>9.1691365584813216</c:v>
                </c:pt>
                <c:pt idx="35">
                  <c:v>7.0223637477036123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0-4DA2-B470-B29C3011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09311"/>
        <c:axId val="438398911"/>
      </c:lineChart>
      <c:catAx>
        <c:axId val="4384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911"/>
        <c:crosses val="autoZero"/>
        <c:auto val="1"/>
        <c:lblAlgn val="ctr"/>
        <c:lblOffset val="100"/>
        <c:noMultiLvlLbl val="0"/>
      </c:catAx>
      <c:valAx>
        <c:axId val="4383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273326</xdr:colOff>
      <xdr:row>16</xdr:row>
      <xdr:rowOff>11594</xdr:rowOff>
    </xdr:from>
    <xdr:to>
      <xdr:col>20</xdr:col>
      <xdr:colOff>414130</xdr:colOff>
      <xdr:row>38</xdr:row>
      <xdr:rowOff>165652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9A4F4-C820-43AB-8DAA-68BBFE61E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3</xdr:row>
      <xdr:rowOff>128586</xdr:rowOff>
    </xdr:from>
    <xdr:to>
      <xdr:col>23</xdr:col>
      <xdr:colOff>485774</xdr:colOff>
      <xdr:row>24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2B807-4674-498F-98F1-E1672E30F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RoKGvvMJAME&amp;t=628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2B31-2FAE-4567-933A-6ABB680D94E6}">
  <dimension ref="A1:M49"/>
  <sheetViews>
    <sheetView zoomScale="115" zoomScaleNormal="115" workbookViewId="0">
      <selection activeCell="I5" sqref="I5:J16"/>
    </sheetView>
  </sheetViews>
  <sheetFormatPr defaultRowHeight="15" x14ac:dyDescent="0.25"/>
  <cols>
    <col min="1" max="1" width="8.7109375" customWidth="1"/>
    <col min="2" max="2" width="7" customWidth="1"/>
    <col min="3" max="3" width="15.7109375" customWidth="1"/>
    <col min="4" max="4" width="10.5703125" customWidth="1"/>
    <col min="5" max="5" width="15.85546875" style="6" customWidth="1"/>
    <col min="6" max="6" width="26.85546875" customWidth="1"/>
    <col min="9" max="9" width="12.42578125" customWidth="1"/>
    <col min="10" max="10" width="17.5703125" customWidth="1"/>
  </cols>
  <sheetData>
    <row r="1" spans="1:13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18</v>
      </c>
      <c r="F1" s="4" t="s">
        <v>21</v>
      </c>
      <c r="I1" t="s">
        <v>16</v>
      </c>
      <c r="J1">
        <f>INTERCEPT(demand,period)</f>
        <v>187.92380952380955</v>
      </c>
    </row>
    <row r="2" spans="1:13" ht="15.75" thickBot="1" x14ac:dyDescent="0.3">
      <c r="A2" s="2">
        <v>1</v>
      </c>
      <c r="B2" s="2">
        <v>2014</v>
      </c>
      <c r="C2" s="1" t="s">
        <v>4</v>
      </c>
      <c r="D2" s="2">
        <v>233</v>
      </c>
      <c r="E2" s="6">
        <f>J$1+J$2*A2</f>
        <v>191.6801801801802</v>
      </c>
      <c r="F2" s="6">
        <f>VLOOKUP(C2,sindex,2,FALSE)*E2</f>
        <v>206.75893828435105</v>
      </c>
      <c r="I2" t="s">
        <v>17</v>
      </c>
      <c r="J2">
        <f>SLOPE(demand,period)</f>
        <v>3.7563706563706565</v>
      </c>
      <c r="M2" s="5" t="s">
        <v>19</v>
      </c>
    </row>
    <row r="3" spans="1:13" ht="15.75" thickBot="1" x14ac:dyDescent="0.3">
      <c r="A3" s="2">
        <v>2</v>
      </c>
      <c r="B3" s="1"/>
      <c r="C3" s="1" t="s">
        <v>5</v>
      </c>
      <c r="D3" s="2">
        <v>223</v>
      </c>
      <c r="E3" s="6">
        <f t="shared" ref="E3:E37" si="0">J$1+J$2*A3</f>
        <v>195.43655083655088</v>
      </c>
      <c r="F3" s="6">
        <f>VLOOKUP(C3,sindex,2,FALSE)*E3</f>
        <v>203.21858248203347</v>
      </c>
    </row>
    <row r="4" spans="1:13" ht="15.75" thickBot="1" x14ac:dyDescent="0.3">
      <c r="A4" s="2">
        <v>3</v>
      </c>
      <c r="B4" s="1"/>
      <c r="C4" s="1" t="s">
        <v>6</v>
      </c>
      <c r="D4" s="2">
        <v>208</v>
      </c>
      <c r="E4" s="6">
        <f t="shared" si="0"/>
        <v>199.19292149292153</v>
      </c>
      <c r="F4" s="6">
        <f>VLOOKUP(C4,sindex,2,FALSE)*E4</f>
        <v>195.51729943882745</v>
      </c>
      <c r="I4" t="s">
        <v>2</v>
      </c>
      <c r="J4" t="s">
        <v>20</v>
      </c>
    </row>
    <row r="5" spans="1:13" ht="15.75" thickBot="1" x14ac:dyDescent="0.3">
      <c r="A5" s="2">
        <v>4</v>
      </c>
      <c r="B5" s="1"/>
      <c r="C5" s="1" t="s">
        <v>7</v>
      </c>
      <c r="D5" s="2">
        <v>195</v>
      </c>
      <c r="E5" s="6">
        <f t="shared" si="0"/>
        <v>202.94929214929218</v>
      </c>
      <c r="F5" s="6">
        <f>VLOOKUP(C5,sindex,2,FALSE)*E5</f>
        <v>188.9550547819243</v>
      </c>
      <c r="I5" s="1" t="s">
        <v>4</v>
      </c>
      <c r="J5" s="6">
        <f>AVERAGEIF(month,I5,demand)/AVERAGE(demand)</f>
        <v>1.0786662350275169</v>
      </c>
    </row>
    <row r="6" spans="1:13" ht="15.75" thickBot="1" x14ac:dyDescent="0.3">
      <c r="A6" s="2">
        <v>5</v>
      </c>
      <c r="B6" s="1"/>
      <c r="C6" s="1" t="s">
        <v>8</v>
      </c>
      <c r="D6" s="2">
        <v>197</v>
      </c>
      <c r="E6" s="6">
        <f t="shared" si="0"/>
        <v>206.70566280566283</v>
      </c>
      <c r="F6" s="6">
        <f>VLOOKUP(C6,sindex,2,FALSE)*E6</f>
        <v>194.05840794316029</v>
      </c>
      <c r="I6" s="1" t="s">
        <v>5</v>
      </c>
      <c r="J6" s="6">
        <f>AVERAGEIF(month,I6,demand)/AVERAGE(demand)</f>
        <v>1.0398187115571382</v>
      </c>
    </row>
    <row r="7" spans="1:13" ht="15.75" thickBot="1" x14ac:dyDescent="0.3">
      <c r="A7" s="2">
        <v>6</v>
      </c>
      <c r="B7" s="1"/>
      <c r="C7" s="1" t="s">
        <v>9</v>
      </c>
      <c r="D7" s="2">
        <v>196</v>
      </c>
      <c r="E7" s="6">
        <f t="shared" si="0"/>
        <v>210.4620334620335</v>
      </c>
      <c r="F7" s="6">
        <f>VLOOKUP(C7,sindex,2,FALSE)*E7</f>
        <v>196.76735274792898</v>
      </c>
      <c r="I7" s="1" t="s">
        <v>6</v>
      </c>
      <c r="J7" s="6">
        <f>AVERAGEIF(month,I7,demand)/AVERAGE(demand)</f>
        <v>0.98154742635157</v>
      </c>
    </row>
    <row r="8" spans="1:13" ht="15.75" thickBot="1" x14ac:dyDescent="0.3">
      <c r="A8" s="2">
        <v>7</v>
      </c>
      <c r="B8" s="1"/>
      <c r="C8" s="1" t="s">
        <v>10</v>
      </c>
      <c r="D8" s="2">
        <v>212</v>
      </c>
      <c r="E8" s="6">
        <f t="shared" si="0"/>
        <v>214.21840411840415</v>
      </c>
      <c r="F8" s="6">
        <f>VLOOKUP(C8,sindex,2,FALSE)*E8</f>
        <v>213.5942650322709</v>
      </c>
      <c r="I8" s="1" t="s">
        <v>7</v>
      </c>
      <c r="J8" s="6">
        <f>AVERAGEIF(month,I8,demand)/AVERAGE(demand)</f>
        <v>0.93104564584007754</v>
      </c>
    </row>
    <row r="9" spans="1:13" ht="15.75" thickBot="1" x14ac:dyDescent="0.3">
      <c r="A9" s="2">
        <v>8</v>
      </c>
      <c r="B9" s="1"/>
      <c r="C9" s="1" t="s">
        <v>11</v>
      </c>
      <c r="D9" s="2">
        <v>219</v>
      </c>
      <c r="E9" s="6">
        <f t="shared" si="0"/>
        <v>217.9747747747748</v>
      </c>
      <c r="F9" s="6">
        <f>VLOOKUP(C9,sindex,2,FALSE)*E9</f>
        <v>223.26713738665828</v>
      </c>
      <c r="I9" s="1" t="s">
        <v>8</v>
      </c>
      <c r="J9" s="6">
        <f>AVERAGEIF(month,I9,demand)/AVERAGE(demand)</f>
        <v>0.93881515053415332</v>
      </c>
    </row>
    <row r="10" spans="1:13" ht="15.75" thickBot="1" x14ac:dyDescent="0.3">
      <c r="A10" s="2">
        <v>9</v>
      </c>
      <c r="B10" s="1"/>
      <c r="C10" s="1" t="s">
        <v>12</v>
      </c>
      <c r="D10" s="2">
        <v>225</v>
      </c>
      <c r="E10" s="6">
        <f t="shared" si="0"/>
        <v>221.73114543114548</v>
      </c>
      <c r="F10" s="6">
        <f>VLOOKUP(C10,sindex,2,FALSE)*E10</f>
        <v>232.28293512955221</v>
      </c>
      <c r="I10" s="1" t="s">
        <v>9</v>
      </c>
      <c r="J10" s="6">
        <f>AVERAGEIF(month,I10,demand)/AVERAGE(demand)</f>
        <v>0.93493039818711543</v>
      </c>
    </row>
    <row r="11" spans="1:13" ht="15.75" thickBot="1" x14ac:dyDescent="0.3">
      <c r="A11" s="2">
        <v>10</v>
      </c>
      <c r="B11" s="1"/>
      <c r="C11" s="1" t="s">
        <v>13</v>
      </c>
      <c r="D11" s="2">
        <v>219</v>
      </c>
      <c r="E11" s="6">
        <f t="shared" si="0"/>
        <v>225.48751608751613</v>
      </c>
      <c r="F11" s="6">
        <f>VLOOKUP(C11,sindex,2,FALSE)*E11</f>
        <v>230.9622858209456</v>
      </c>
      <c r="I11" s="1" t="s">
        <v>10</v>
      </c>
      <c r="J11" s="6">
        <f>AVERAGEIF(month,I11,demand)/AVERAGE(demand)</f>
        <v>0.99708643573972155</v>
      </c>
    </row>
    <row r="12" spans="1:13" ht="15.75" thickBot="1" x14ac:dyDescent="0.3">
      <c r="A12" s="2">
        <v>11</v>
      </c>
      <c r="B12" s="1"/>
      <c r="C12" s="1" t="s">
        <v>14</v>
      </c>
      <c r="D12" s="2">
        <v>196</v>
      </c>
      <c r="E12" s="6">
        <f t="shared" si="0"/>
        <v>229.24388674388678</v>
      </c>
      <c r="F12" s="6">
        <f>VLOOKUP(C12,sindex,2,FALSE)*E12</f>
        <v>214.32707831542405</v>
      </c>
      <c r="I12" s="1" t="s">
        <v>11</v>
      </c>
      <c r="J12" s="6">
        <f>AVERAGEIF(month,I12,demand)/AVERAGE(demand)</f>
        <v>1.0242797021689867</v>
      </c>
    </row>
    <row r="13" spans="1:13" ht="15.75" thickBot="1" x14ac:dyDescent="0.3">
      <c r="A13" s="2">
        <v>12</v>
      </c>
      <c r="B13" s="1"/>
      <c r="C13" s="1" t="s">
        <v>15</v>
      </c>
      <c r="D13" s="2">
        <v>230</v>
      </c>
      <c r="E13" s="6">
        <f t="shared" si="0"/>
        <v>233.00025740025742</v>
      </c>
      <c r="F13" s="6">
        <f>VLOOKUP(C13,sindex,2,FALSE)*E13</f>
        <v>248.61406551998979</v>
      </c>
      <c r="I13" s="1" t="s">
        <v>12</v>
      </c>
      <c r="J13" s="6">
        <f>AVERAGEIF(month,I13,demand)/AVERAGE(demand)</f>
        <v>1.047588216251214</v>
      </c>
    </row>
    <row r="14" spans="1:13" ht="15.75" thickBot="1" x14ac:dyDescent="0.3">
      <c r="A14" s="2">
        <v>13</v>
      </c>
      <c r="B14" s="2">
        <v>2015</v>
      </c>
      <c r="C14" s="1" t="s">
        <v>4</v>
      </c>
      <c r="D14" s="2">
        <v>266</v>
      </c>
      <c r="E14" s="6">
        <f t="shared" si="0"/>
        <v>236.75662805662807</v>
      </c>
      <c r="F14" s="6">
        <f>VLOOKUP(C14,sindex,2,FALSE)*E14</f>
        <v>255.38138060365318</v>
      </c>
      <c r="I14" s="1" t="s">
        <v>13</v>
      </c>
      <c r="J14" s="6">
        <f>AVERAGEIF(month,I14,demand)/AVERAGE(demand)</f>
        <v>1.0242797021689867</v>
      </c>
    </row>
    <row r="15" spans="1:13" ht="15.75" thickBot="1" x14ac:dyDescent="0.3">
      <c r="A15" s="2">
        <v>14</v>
      </c>
      <c r="B15" s="1"/>
      <c r="C15" s="1" t="s">
        <v>5</v>
      </c>
      <c r="D15" s="2">
        <v>256</v>
      </c>
      <c r="E15" s="6">
        <f t="shared" si="0"/>
        <v>240.51299871299875</v>
      </c>
      <c r="F15" s="6">
        <f>VLOOKUP(C15,sindex,2,FALSE)*E15</f>
        <v>250.089916434494</v>
      </c>
      <c r="I15" s="1" t="s">
        <v>14</v>
      </c>
      <c r="J15" s="6">
        <f>AVERAGEIF(month,I15,demand)/AVERAGE(demand)</f>
        <v>0.93493039818711543</v>
      </c>
    </row>
    <row r="16" spans="1:13" ht="15.75" thickBot="1" x14ac:dyDescent="0.3">
      <c r="A16" s="2">
        <v>15</v>
      </c>
      <c r="B16" s="1"/>
      <c r="C16" s="1" t="s">
        <v>6</v>
      </c>
      <c r="D16" s="2">
        <v>241</v>
      </c>
      <c r="E16" s="6">
        <f t="shared" si="0"/>
        <v>244.2693693693694</v>
      </c>
      <c r="F16" s="6">
        <f>VLOOKUP(C16,sindex,2,FALSE)*E16</f>
        <v>239.76197084102557</v>
      </c>
      <c r="I16" s="1" t="s">
        <v>15</v>
      </c>
      <c r="J16" s="6">
        <f>AVERAGEIF(month,I16,demand)/AVERAGE(demand)</f>
        <v>1.0670119779864033</v>
      </c>
    </row>
    <row r="17" spans="1:6" ht="15.75" thickBot="1" x14ac:dyDescent="0.3">
      <c r="A17" s="2">
        <v>16</v>
      </c>
      <c r="B17" s="1"/>
      <c r="C17" s="1" t="s">
        <v>7</v>
      </c>
      <c r="D17" s="2">
        <v>228</v>
      </c>
      <c r="E17" s="6">
        <f t="shared" si="0"/>
        <v>248.02574002574005</v>
      </c>
      <c r="F17" s="6">
        <f>VLOOKUP(C17,sindex,2,FALSE)*E17</f>
        <v>230.92328530722833</v>
      </c>
    </row>
    <row r="18" spans="1:6" ht="15.75" thickBot="1" x14ac:dyDescent="0.3">
      <c r="A18" s="2">
        <v>17</v>
      </c>
      <c r="B18" s="1"/>
      <c r="C18" s="1" t="s">
        <v>8</v>
      </c>
      <c r="D18" s="2">
        <v>230</v>
      </c>
      <c r="E18" s="6">
        <f t="shared" si="0"/>
        <v>251.78211068211073</v>
      </c>
      <c r="F18" s="6">
        <f>VLOOKUP(C18,sindex,2,FALSE)*E18</f>
        <v>236.37686014183262</v>
      </c>
    </row>
    <row r="19" spans="1:6" ht="15.75" thickBot="1" x14ac:dyDescent="0.3">
      <c r="A19" s="2">
        <v>18</v>
      </c>
      <c r="B19" s="1"/>
      <c r="C19" s="1" t="s">
        <v>9</v>
      </c>
      <c r="D19" s="2">
        <v>229</v>
      </c>
      <c r="E19" s="6">
        <f t="shared" si="0"/>
        <v>255.53848133848138</v>
      </c>
      <c r="F19" s="6">
        <f>VLOOKUP(C19,sindex,2,FALSE)*E19</f>
        <v>238.91069410991716</v>
      </c>
    </row>
    <row r="20" spans="1:6" ht="15.75" thickBot="1" x14ac:dyDescent="0.3">
      <c r="A20" s="2">
        <v>19</v>
      </c>
      <c r="B20" s="1"/>
      <c r="C20" s="1" t="s">
        <v>10</v>
      </c>
      <c r="D20" s="2">
        <v>245</v>
      </c>
      <c r="E20" s="6">
        <f t="shared" si="0"/>
        <v>259.29485199485202</v>
      </c>
      <c r="F20" s="6">
        <f>VLOOKUP(C20,sindex,2,FALSE)*E20</f>
        <v>258.53937978120564</v>
      </c>
    </row>
    <row r="21" spans="1:6" ht="15.75" thickBot="1" x14ac:dyDescent="0.3">
      <c r="A21" s="2">
        <v>20</v>
      </c>
      <c r="B21" s="1"/>
      <c r="C21" s="1" t="s">
        <v>11</v>
      </c>
      <c r="D21" s="2">
        <v>252</v>
      </c>
      <c r="E21" s="6">
        <f t="shared" si="0"/>
        <v>263.0512226512227</v>
      </c>
      <c r="F21" s="6">
        <f>VLOOKUP(C21,sindex,2,FALSE)*E21</f>
        <v>269.43802799238222</v>
      </c>
    </row>
    <row r="22" spans="1:6" ht="15.75" thickBot="1" x14ac:dyDescent="0.3">
      <c r="A22" s="2">
        <v>21</v>
      </c>
      <c r="B22" s="1"/>
      <c r="C22" s="1" t="s">
        <v>12</v>
      </c>
      <c r="D22" s="2">
        <v>258</v>
      </c>
      <c r="E22" s="6">
        <f t="shared" si="0"/>
        <v>266.80759330759332</v>
      </c>
      <c r="F22" s="6">
        <f>VLOOKUP(C22,sindex,2,FALSE)*E22</f>
        <v>279.50449075538103</v>
      </c>
    </row>
    <row r="23" spans="1:6" ht="15.75" thickBot="1" x14ac:dyDescent="0.3">
      <c r="A23" s="2">
        <v>22</v>
      </c>
      <c r="B23" s="1"/>
      <c r="C23" s="1" t="s">
        <v>13</v>
      </c>
      <c r="D23" s="2">
        <v>252</v>
      </c>
      <c r="E23" s="6">
        <f t="shared" si="0"/>
        <v>270.563963963964</v>
      </c>
      <c r="F23" s="6">
        <f>VLOOKUP(C23,sindex,2,FALSE)*E23</f>
        <v>277.13317642666948</v>
      </c>
    </row>
    <row r="24" spans="1:6" ht="15.75" thickBot="1" x14ac:dyDescent="0.3">
      <c r="A24" s="2">
        <v>23</v>
      </c>
      <c r="B24" s="1"/>
      <c r="C24" s="1" t="s">
        <v>14</v>
      </c>
      <c r="D24" s="2">
        <v>229</v>
      </c>
      <c r="E24" s="6">
        <f t="shared" si="0"/>
        <v>274.32033462033462</v>
      </c>
      <c r="F24" s="6">
        <f>VLOOKUP(C24,sindex,2,FALSE)*E24</f>
        <v>256.47041967741217</v>
      </c>
    </row>
    <row r="25" spans="1:6" ht="15.75" thickBot="1" x14ac:dyDescent="0.3">
      <c r="A25" s="2">
        <v>24</v>
      </c>
      <c r="B25" s="1"/>
      <c r="C25" s="1" t="s">
        <v>15</v>
      </c>
      <c r="D25" s="2">
        <v>263</v>
      </c>
      <c r="E25" s="6">
        <f t="shared" si="0"/>
        <v>278.0767052767053</v>
      </c>
      <c r="F25" s="6">
        <f>VLOOKUP(C25,sindex,2,FALSE)*E25</f>
        <v>296.71117532923944</v>
      </c>
    </row>
    <row r="26" spans="1:6" ht="15.75" thickBot="1" x14ac:dyDescent="0.3">
      <c r="A26" s="2">
        <v>25</v>
      </c>
      <c r="B26" s="2">
        <v>2016</v>
      </c>
      <c r="C26" s="1" t="s">
        <v>4</v>
      </c>
      <c r="D26" s="2">
        <v>334</v>
      </c>
      <c r="E26" s="6">
        <f t="shared" si="0"/>
        <v>281.83307593307597</v>
      </c>
      <c r="F26" s="6">
        <f>VLOOKUP(C26,sindex,2,FALSE)*E26</f>
        <v>304.00382292295535</v>
      </c>
    </row>
    <row r="27" spans="1:6" ht="15.75" thickBot="1" x14ac:dyDescent="0.3">
      <c r="A27" s="2">
        <v>26</v>
      </c>
      <c r="B27" s="1"/>
      <c r="C27" s="1" t="s">
        <v>5</v>
      </c>
      <c r="D27" s="2">
        <v>324</v>
      </c>
      <c r="E27" s="6">
        <f t="shared" si="0"/>
        <v>285.58944658944665</v>
      </c>
      <c r="F27" s="6">
        <f>VLOOKUP(C27,sindex,2,FALSE)*E27</f>
        <v>296.96125038695459</v>
      </c>
    </row>
    <row r="28" spans="1:6" ht="15.75" thickBot="1" x14ac:dyDescent="0.3">
      <c r="A28" s="2">
        <v>27</v>
      </c>
      <c r="B28" s="1"/>
      <c r="C28" s="1" t="s">
        <v>6</v>
      </c>
      <c r="D28" s="2">
        <v>309</v>
      </c>
      <c r="E28" s="6">
        <f t="shared" si="0"/>
        <v>289.34581724581727</v>
      </c>
      <c r="F28" s="6">
        <f>VLOOKUP(C28,sindex,2,FALSE)*E28</f>
        <v>284.00664224322367</v>
      </c>
    </row>
    <row r="29" spans="1:6" ht="15.75" thickBot="1" x14ac:dyDescent="0.3">
      <c r="A29" s="2">
        <v>28</v>
      </c>
      <c r="B29" s="1"/>
      <c r="C29" s="1" t="s">
        <v>7</v>
      </c>
      <c r="D29" s="2">
        <v>296</v>
      </c>
      <c r="E29" s="6">
        <f t="shared" si="0"/>
        <v>293.10218790218795</v>
      </c>
      <c r="F29" s="6">
        <f>VLOOKUP(C29,sindex,2,FALSE)*E29</f>
        <v>272.89151583253232</v>
      </c>
    </row>
    <row r="30" spans="1:6" ht="15.75" thickBot="1" x14ac:dyDescent="0.3">
      <c r="A30" s="2">
        <v>29</v>
      </c>
      <c r="B30" s="1"/>
      <c r="C30" s="1" t="s">
        <v>8</v>
      </c>
      <c r="D30" s="2">
        <v>298</v>
      </c>
      <c r="E30" s="6">
        <f t="shared" si="0"/>
        <v>296.85855855855857</v>
      </c>
      <c r="F30" s="6">
        <f>VLOOKUP(C30,sindex,2,FALSE)*E30</f>
        <v>278.69531234050493</v>
      </c>
    </row>
    <row r="31" spans="1:6" ht="15.75" thickBot="1" x14ac:dyDescent="0.3">
      <c r="A31" s="2">
        <v>30</v>
      </c>
      <c r="B31" s="1"/>
      <c r="C31" s="1" t="s">
        <v>9</v>
      </c>
      <c r="D31" s="2">
        <v>297</v>
      </c>
      <c r="E31" s="6">
        <f t="shared" si="0"/>
        <v>300.61492921492925</v>
      </c>
      <c r="F31" s="6">
        <f>VLOOKUP(C31,sindex,2,FALSE)*E31</f>
        <v>281.05403547190531</v>
      </c>
    </row>
    <row r="32" spans="1:6" ht="15.75" thickBot="1" x14ac:dyDescent="0.3">
      <c r="A32" s="2">
        <v>31</v>
      </c>
      <c r="B32" s="1"/>
      <c r="C32" s="1" t="s">
        <v>10</v>
      </c>
      <c r="D32" s="2">
        <v>313</v>
      </c>
      <c r="E32" s="6">
        <f t="shared" si="0"/>
        <v>304.37129987129993</v>
      </c>
      <c r="F32" s="6">
        <f>VLOOKUP(C32,sindex,2,FALSE)*E32</f>
        <v>303.48449453014041</v>
      </c>
    </row>
    <row r="33" spans="1:6" ht="15.75" thickBot="1" x14ac:dyDescent="0.3">
      <c r="A33" s="2">
        <v>32</v>
      </c>
      <c r="B33" s="1"/>
      <c r="C33" s="1" t="s">
        <v>11</v>
      </c>
      <c r="D33" s="2">
        <v>320</v>
      </c>
      <c r="E33" s="6">
        <f t="shared" si="0"/>
        <v>308.12767052767055</v>
      </c>
      <c r="F33" s="6">
        <f>VLOOKUP(C33,sindex,2,FALSE)*E33</f>
        <v>315.60891859810602</v>
      </c>
    </row>
    <row r="34" spans="1:6" ht="15.75" thickBot="1" x14ac:dyDescent="0.3">
      <c r="A34" s="2">
        <v>33</v>
      </c>
      <c r="B34" s="1"/>
      <c r="C34" s="1" t="s">
        <v>12</v>
      </c>
      <c r="D34" s="2">
        <v>326</v>
      </c>
      <c r="E34" s="6">
        <f t="shared" si="0"/>
        <v>311.88404118404122</v>
      </c>
      <c r="F34" s="6">
        <f>VLOOKUP(C34,sindex,2,FALSE)*E34</f>
        <v>326.72604638120993</v>
      </c>
    </row>
    <row r="35" spans="1:6" ht="15.75" thickBot="1" x14ac:dyDescent="0.3">
      <c r="A35" s="2">
        <v>34</v>
      </c>
      <c r="B35" s="1"/>
      <c r="C35" s="1" t="s">
        <v>13</v>
      </c>
      <c r="D35" s="2">
        <v>320</v>
      </c>
      <c r="E35" s="6">
        <f t="shared" si="0"/>
        <v>315.64041184041184</v>
      </c>
      <c r="F35" s="6">
        <f>VLOOKUP(C35,sindex,2,FALSE)*E35</f>
        <v>323.30406703239333</v>
      </c>
    </row>
    <row r="36" spans="1:6" ht="15.75" thickBot="1" x14ac:dyDescent="0.3">
      <c r="A36" s="2">
        <v>35</v>
      </c>
      <c r="B36" s="1"/>
      <c r="C36" s="1" t="s">
        <v>14</v>
      </c>
      <c r="D36" s="2">
        <v>297</v>
      </c>
      <c r="E36" s="6">
        <f t="shared" si="0"/>
        <v>319.39678249678252</v>
      </c>
      <c r="F36" s="6">
        <f>VLOOKUP(C36,sindex,2,FALSE)*E36</f>
        <v>298.6137610394004</v>
      </c>
    </row>
    <row r="37" spans="1:6" ht="15.75" thickBot="1" x14ac:dyDescent="0.3">
      <c r="A37" s="2">
        <v>36</v>
      </c>
      <c r="B37" s="1"/>
      <c r="C37" s="1" t="s">
        <v>15</v>
      </c>
      <c r="D37" s="2">
        <v>331</v>
      </c>
      <c r="E37" s="6">
        <f t="shared" si="0"/>
        <v>323.1531531531532</v>
      </c>
      <c r="F37" s="6">
        <f>VLOOKUP(C37,sindex,2,FALSE)*E37</f>
        <v>344.80828513848911</v>
      </c>
    </row>
    <row r="38" spans="1:6" ht="15.75" thickBot="1" x14ac:dyDescent="0.3">
      <c r="A38" s="2">
        <v>37</v>
      </c>
      <c r="B38">
        <v>2017</v>
      </c>
      <c r="C38" s="1" t="s">
        <v>4</v>
      </c>
      <c r="E38" s="6">
        <f t="shared" ref="E38:E49" si="1">J$1+J$2*A38</f>
        <v>326.90952380952388</v>
      </c>
      <c r="F38" s="6">
        <f>VLOOKUP(C38,sindex,2,FALSE)*E38</f>
        <v>352.62626524225749</v>
      </c>
    </row>
    <row r="39" spans="1:6" ht="15.75" thickBot="1" x14ac:dyDescent="0.3">
      <c r="A39" s="2">
        <v>38</v>
      </c>
      <c r="C39" s="1" t="s">
        <v>5</v>
      </c>
      <c r="E39" s="6">
        <f t="shared" si="1"/>
        <v>330.6658944658945</v>
      </c>
      <c r="F39" s="6">
        <f>VLOOKUP(C39,sindex,2,FALSE)*E39</f>
        <v>343.83258433941506</v>
      </c>
    </row>
    <row r="40" spans="1:6" ht="15.75" thickBot="1" x14ac:dyDescent="0.3">
      <c r="A40" s="2">
        <v>39</v>
      </c>
      <c r="C40" s="1" t="s">
        <v>6</v>
      </c>
      <c r="E40" s="6">
        <f t="shared" si="1"/>
        <v>334.42226512226512</v>
      </c>
      <c r="F40" s="6">
        <f>VLOOKUP(C40,sindex,2,FALSE)*E40</f>
        <v>328.25131364542176</v>
      </c>
    </row>
    <row r="41" spans="1:6" ht="15.75" thickBot="1" x14ac:dyDescent="0.3">
      <c r="A41" s="2">
        <v>40</v>
      </c>
      <c r="C41" s="1" t="s">
        <v>7</v>
      </c>
      <c r="E41" s="6">
        <f t="shared" si="1"/>
        <v>338.17863577863579</v>
      </c>
      <c r="F41" s="6">
        <f>VLOOKUP(C41,sindex,2,FALSE)*E41</f>
        <v>314.85974635783634</v>
      </c>
    </row>
    <row r="42" spans="1:6" ht="15.75" thickBot="1" x14ac:dyDescent="0.3">
      <c r="A42" s="2">
        <v>41</v>
      </c>
      <c r="C42" s="1" t="s">
        <v>8</v>
      </c>
      <c r="E42" s="6">
        <f t="shared" si="1"/>
        <v>341.93500643500647</v>
      </c>
      <c r="F42" s="6">
        <f>VLOOKUP(C42,sindex,2,FALSE)*E42</f>
        <v>321.01376453917726</v>
      </c>
    </row>
    <row r="43" spans="1:6" ht="15.75" thickBot="1" x14ac:dyDescent="0.3">
      <c r="A43" s="2">
        <v>42</v>
      </c>
      <c r="C43" s="1" t="s">
        <v>9</v>
      </c>
      <c r="E43" s="6">
        <f t="shared" si="1"/>
        <v>345.69137709137715</v>
      </c>
      <c r="F43" s="6">
        <f>VLOOKUP(C43,sindex,2,FALSE)*E43</f>
        <v>323.19737683389349</v>
      </c>
    </row>
    <row r="44" spans="1:6" ht="15.75" thickBot="1" x14ac:dyDescent="0.3">
      <c r="A44" s="2">
        <v>43</v>
      </c>
      <c r="C44" s="1" t="s">
        <v>10</v>
      </c>
      <c r="E44" s="6">
        <f t="shared" si="1"/>
        <v>349.44774774774777</v>
      </c>
      <c r="F44" s="6">
        <f>VLOOKUP(C44,sindex,2,FALSE)*E44</f>
        <v>348.42960927907512</v>
      </c>
    </row>
    <row r="45" spans="1:6" ht="15.75" thickBot="1" x14ac:dyDescent="0.3">
      <c r="A45" s="2">
        <v>44</v>
      </c>
      <c r="C45" s="1" t="s">
        <v>11</v>
      </c>
      <c r="E45" s="6">
        <f t="shared" si="1"/>
        <v>353.20411840411845</v>
      </c>
      <c r="F45" s="6">
        <f>VLOOKUP(C45,sindex,2,FALSE)*E45</f>
        <v>361.77980920382993</v>
      </c>
    </row>
    <row r="46" spans="1:6" ht="15.75" thickBot="1" x14ac:dyDescent="0.3">
      <c r="A46" s="2">
        <v>45</v>
      </c>
      <c r="C46" s="1" t="s">
        <v>12</v>
      </c>
      <c r="E46" s="6">
        <f t="shared" si="1"/>
        <v>356.96048906048907</v>
      </c>
      <c r="F46" s="6">
        <f>VLOOKUP(C46,sindex,2,FALSE)*E46</f>
        <v>373.94760200703871</v>
      </c>
    </row>
    <row r="47" spans="1:6" ht="15.75" thickBot="1" x14ac:dyDescent="0.3">
      <c r="A47" s="2">
        <v>46</v>
      </c>
      <c r="C47" s="1" t="s">
        <v>13</v>
      </c>
      <c r="E47" s="6">
        <f t="shared" si="1"/>
        <v>360.71685971685974</v>
      </c>
      <c r="F47" s="6">
        <f>VLOOKUP(C47,sindex,2,FALSE)*E47</f>
        <v>369.47495763811725</v>
      </c>
    </row>
    <row r="48" spans="1:6" ht="15.75" thickBot="1" x14ac:dyDescent="0.3">
      <c r="A48" s="2">
        <v>47</v>
      </c>
      <c r="C48" s="1" t="s">
        <v>14</v>
      </c>
      <c r="E48" s="6">
        <f t="shared" si="1"/>
        <v>364.47323037323042</v>
      </c>
      <c r="F48" s="6">
        <f>VLOOKUP(C48,sindex,2,FALSE)*E48</f>
        <v>340.75710240138858</v>
      </c>
    </row>
    <row r="49" spans="1:6" ht="15.75" thickBot="1" x14ac:dyDescent="0.3">
      <c r="A49" s="2">
        <v>48</v>
      </c>
      <c r="C49" s="1" t="s">
        <v>15</v>
      </c>
      <c r="E49" s="6">
        <f t="shared" si="1"/>
        <v>368.2296010296011</v>
      </c>
      <c r="F49" s="6">
        <f>VLOOKUP(C49,sindex,2,FALSE)*E49</f>
        <v>392.90539494773884</v>
      </c>
    </row>
  </sheetData>
  <hyperlinks>
    <hyperlink ref="M2" r:id="rId1" display="https://www.youtube.com/watch?v=RoKGvvMJAME&amp;t=628s" xr:uid="{1879EAEE-5704-4A6A-987B-40E548D8791B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912A-B1E1-4674-A310-1D472805663F}">
  <dimension ref="A1:J37"/>
  <sheetViews>
    <sheetView tabSelected="1" workbookViewId="0">
      <selection activeCell="F27" sqref="F27"/>
    </sheetView>
  </sheetViews>
  <sheetFormatPr defaultRowHeight="15" x14ac:dyDescent="0.25"/>
  <cols>
    <col min="1" max="1" width="11.42578125" customWidth="1"/>
    <col min="2" max="2" width="7.7109375" customWidth="1"/>
    <col min="3" max="3" width="8.28515625" customWidth="1"/>
    <col min="4" max="4" width="10.28515625" customWidth="1"/>
    <col min="5" max="5" width="14.140625" customWidth="1"/>
    <col min="6" max="6" width="26.85546875" customWidth="1"/>
    <col min="7" max="7" width="15.140625" customWidth="1"/>
    <col min="9" max="9" width="13" customWidth="1"/>
    <col min="10" max="10" width="17.85546875" customWidth="1"/>
  </cols>
  <sheetData>
    <row r="1" spans="1:10" ht="27" thickBot="1" x14ac:dyDescent="0.3">
      <c r="A1" s="3" t="s">
        <v>33</v>
      </c>
      <c r="B1" s="3" t="s">
        <v>1</v>
      </c>
      <c r="C1" s="3" t="s">
        <v>2</v>
      </c>
      <c r="D1" s="3" t="s">
        <v>34</v>
      </c>
      <c r="E1" s="4" t="s">
        <v>35</v>
      </c>
      <c r="F1" s="4" t="s">
        <v>21</v>
      </c>
      <c r="I1" s="7" t="s">
        <v>36</v>
      </c>
      <c r="J1">
        <f>INTERCEPT(case1,period1)</f>
        <v>9.695652173913043</v>
      </c>
    </row>
    <row r="2" spans="1:10" ht="15.75" x14ac:dyDescent="0.25">
      <c r="A2">
        <v>1</v>
      </c>
      <c r="B2">
        <v>2019</v>
      </c>
      <c r="C2" t="s">
        <v>22</v>
      </c>
      <c r="D2">
        <v>10</v>
      </c>
      <c r="E2" s="6">
        <f>J$1+J$2*A2</f>
        <v>9.629999999999999</v>
      </c>
      <c r="F2" s="6">
        <f>VLOOKUP(C2,sindex1,2,FALSE)*E2</f>
        <v>11.393239436619718</v>
      </c>
      <c r="G2" s="9"/>
      <c r="I2" s="8" t="s">
        <v>37</v>
      </c>
      <c r="J2">
        <f>SLOPE(case1,period1)</f>
        <v>-6.5652173913043482E-2</v>
      </c>
    </row>
    <row r="3" spans="1:10" x14ac:dyDescent="0.25">
      <c r="A3">
        <v>2</v>
      </c>
      <c r="C3" t="s">
        <v>23</v>
      </c>
      <c r="D3">
        <v>12</v>
      </c>
      <c r="E3" s="6">
        <f t="shared" ref="E3:E25" si="0">J$1+J$2*A3</f>
        <v>9.5643478260869568</v>
      </c>
      <c r="F3" s="6">
        <f>VLOOKUP(C3,sindex1,2,FALSE)*E3</f>
        <v>10.776729944886712</v>
      </c>
    </row>
    <row r="4" spans="1:10" x14ac:dyDescent="0.25">
      <c r="A4">
        <v>3</v>
      </c>
      <c r="C4" t="s">
        <v>24</v>
      </c>
      <c r="D4">
        <v>7</v>
      </c>
      <c r="E4" s="6">
        <f t="shared" si="0"/>
        <v>9.4986956521739128</v>
      </c>
      <c r="F4" s="6">
        <f>VLOOKUP(C4,sindex1,2,FALSE)*E4</f>
        <v>8.027066748315983</v>
      </c>
      <c r="I4" t="s">
        <v>2</v>
      </c>
      <c r="J4" t="s">
        <v>20</v>
      </c>
    </row>
    <row r="5" spans="1:10" x14ac:dyDescent="0.25">
      <c r="A5">
        <v>4</v>
      </c>
      <c r="C5" t="s">
        <v>25</v>
      </c>
      <c r="D5">
        <v>5</v>
      </c>
      <c r="E5" s="6">
        <f t="shared" si="0"/>
        <v>9.4330434782608688</v>
      </c>
      <c r="F5" s="6">
        <f>VLOOKUP(C5,sindex1,2,FALSE)*E5</f>
        <v>7.4401469687691355</v>
      </c>
      <c r="I5" t="s">
        <v>22</v>
      </c>
      <c r="J5" s="6">
        <f>AVERAGEIF(month1,I5,case1)/AVERAGE(case1)</f>
        <v>1.1830985915492958</v>
      </c>
    </row>
    <row r="6" spans="1:10" x14ac:dyDescent="0.25">
      <c r="A6">
        <v>5</v>
      </c>
      <c r="C6" t="s">
        <v>8</v>
      </c>
      <c r="D6">
        <v>9</v>
      </c>
      <c r="E6" s="6">
        <f t="shared" si="0"/>
        <v>9.3673913043478265</v>
      </c>
      <c r="F6" s="6">
        <f>VLOOKUP(C6,sindex1,2,FALSE)*E6</f>
        <v>8.4438456827924071</v>
      </c>
      <c r="I6" t="s">
        <v>23</v>
      </c>
      <c r="J6" s="6">
        <f>AVERAGEIF(month1,I6,case1)/AVERAGE(case1)</f>
        <v>1.1267605633802817</v>
      </c>
    </row>
    <row r="7" spans="1:10" x14ac:dyDescent="0.25">
      <c r="A7">
        <v>6</v>
      </c>
      <c r="C7" t="s">
        <v>27</v>
      </c>
      <c r="D7">
        <v>10</v>
      </c>
      <c r="E7" s="6">
        <f t="shared" si="0"/>
        <v>9.3017391304347825</v>
      </c>
      <c r="F7" s="6">
        <f>VLOOKUP(C7,sindex1,2,FALSE)*E7</f>
        <v>9.9567911818738501</v>
      </c>
      <c r="I7" t="s">
        <v>24</v>
      </c>
      <c r="J7" s="6">
        <f>AVERAGEIF(month1,I7,case1)/AVERAGE(case1)</f>
        <v>0.84507042253521125</v>
      </c>
    </row>
    <row r="8" spans="1:10" x14ac:dyDescent="0.25">
      <c r="A8">
        <v>7</v>
      </c>
      <c r="C8" t="s">
        <v>26</v>
      </c>
      <c r="D8">
        <v>19</v>
      </c>
      <c r="E8" s="6">
        <f t="shared" si="0"/>
        <v>9.2360869565217385</v>
      </c>
      <c r="F8" s="6">
        <f>VLOOKUP(C8,sindex1,2,FALSE)*E8</f>
        <v>14.569601959583586</v>
      </c>
      <c r="I8" t="s">
        <v>25</v>
      </c>
      <c r="J8" s="6">
        <f>AVERAGEIF(month1,I8,case1)/AVERAGE(case1)</f>
        <v>0.78873239436619713</v>
      </c>
    </row>
    <row r="9" spans="1:10" x14ac:dyDescent="0.25">
      <c r="A9">
        <v>8</v>
      </c>
      <c r="C9" t="s">
        <v>28</v>
      </c>
      <c r="D9">
        <v>6</v>
      </c>
      <c r="E9" s="6">
        <f t="shared" si="0"/>
        <v>9.1704347826086945</v>
      </c>
      <c r="F9" s="6">
        <f>VLOOKUP(C9,sindex1,2,FALSE)*E9</f>
        <v>8.2663074096754432</v>
      </c>
      <c r="I9" t="s">
        <v>8</v>
      </c>
      <c r="J9" s="6">
        <f>AVERAGEIF(month1,I9,case1)/AVERAGE(case1)</f>
        <v>0.90140845070422537</v>
      </c>
    </row>
    <row r="10" spans="1:10" x14ac:dyDescent="0.25">
      <c r="A10">
        <v>9</v>
      </c>
      <c r="C10" t="s">
        <v>29</v>
      </c>
      <c r="D10">
        <v>4</v>
      </c>
      <c r="E10" s="6">
        <f t="shared" si="0"/>
        <v>9.1047826086956523</v>
      </c>
      <c r="F10" s="6">
        <f>VLOOKUP(C10,sindex1,2,FALSE)*E10</f>
        <v>6.668291488058788</v>
      </c>
      <c r="I10" t="s">
        <v>27</v>
      </c>
      <c r="J10" s="6">
        <f>AVERAGEIF(month1,I10,case1)/AVERAGE(case1)</f>
        <v>1.0704225352112675</v>
      </c>
    </row>
    <row r="11" spans="1:10" x14ac:dyDescent="0.25">
      <c r="A11">
        <v>10</v>
      </c>
      <c r="C11" t="s">
        <v>30</v>
      </c>
      <c r="D11">
        <v>5</v>
      </c>
      <c r="E11" s="6">
        <f t="shared" si="0"/>
        <v>9.0391304347826082</v>
      </c>
      <c r="F11" s="6">
        <f>VLOOKUP(C11,sindex1,2,FALSE)*E11</f>
        <v>6.1109614206981009</v>
      </c>
      <c r="I11" t="s">
        <v>26</v>
      </c>
      <c r="J11" s="6">
        <f>AVERAGEIF(month1,I11,case1)/AVERAGE(case1)</f>
        <v>1.5774647887323943</v>
      </c>
    </row>
    <row r="12" spans="1:10" x14ac:dyDescent="0.25">
      <c r="A12">
        <v>11</v>
      </c>
      <c r="C12" t="s">
        <v>31</v>
      </c>
      <c r="D12">
        <v>15</v>
      </c>
      <c r="E12" s="6">
        <f t="shared" si="0"/>
        <v>8.9734782608695642</v>
      </c>
      <c r="F12" s="6">
        <f>VLOOKUP(C12,sindex1,2,FALSE)*E12</f>
        <v>11.12205756276791</v>
      </c>
      <c r="I12" t="s">
        <v>28</v>
      </c>
      <c r="J12" s="6">
        <f>AVERAGEIF(month1,I12,case1)/AVERAGE(case1)</f>
        <v>0.90140845070422537</v>
      </c>
    </row>
    <row r="13" spans="1:10" x14ac:dyDescent="0.25">
      <c r="A13">
        <v>12</v>
      </c>
      <c r="C13" t="s">
        <v>32</v>
      </c>
      <c r="D13">
        <v>9</v>
      </c>
      <c r="E13" s="6">
        <f t="shared" si="0"/>
        <v>8.907826086956522</v>
      </c>
      <c r="F13" s="6">
        <f>VLOOKUP(C13,sindex1,2,FALSE)*E13</f>
        <v>8.5314390691977948</v>
      </c>
      <c r="I13" t="s">
        <v>29</v>
      </c>
      <c r="J13" s="6">
        <f>AVERAGEIF(month1,I13,case1)/AVERAGE(case1)</f>
        <v>0.73239436619718312</v>
      </c>
    </row>
    <row r="14" spans="1:10" x14ac:dyDescent="0.25">
      <c r="A14">
        <v>13</v>
      </c>
      <c r="B14">
        <v>2020</v>
      </c>
      <c r="C14" t="s">
        <v>22</v>
      </c>
      <c r="D14">
        <v>11</v>
      </c>
      <c r="E14" s="6">
        <f t="shared" si="0"/>
        <v>8.842173913043478</v>
      </c>
      <c r="F14" s="6">
        <f>VLOOKUP(C14,sindex1,2,FALSE)*E14</f>
        <v>10.461163502755664</v>
      </c>
      <c r="I14" t="s">
        <v>30</v>
      </c>
      <c r="J14" s="6">
        <f>AVERAGEIF(month1,I14,case1)/AVERAGE(case1)</f>
        <v>0.676056338028169</v>
      </c>
    </row>
    <row r="15" spans="1:10" x14ac:dyDescent="0.25">
      <c r="A15">
        <v>14</v>
      </c>
      <c r="C15" t="s">
        <v>23</v>
      </c>
      <c r="D15">
        <v>8</v>
      </c>
      <c r="E15" s="6">
        <f t="shared" si="0"/>
        <v>8.776521739130434</v>
      </c>
      <c r="F15" s="6">
        <f>VLOOKUP(C15,sindex1,2,FALSE)*E15</f>
        <v>9.8890385793018982</v>
      </c>
      <c r="I15" t="s">
        <v>31</v>
      </c>
      <c r="J15" s="6">
        <f>AVERAGEIF(month1,I15,case1)/AVERAGE(case1)</f>
        <v>1.2394366197183098</v>
      </c>
    </row>
    <row r="16" spans="1:10" x14ac:dyDescent="0.25">
      <c r="A16">
        <v>15</v>
      </c>
      <c r="C16" t="s">
        <v>24</v>
      </c>
      <c r="D16">
        <v>8</v>
      </c>
      <c r="E16" s="6">
        <f t="shared" si="0"/>
        <v>8.71086956521739</v>
      </c>
      <c r="F16" s="6">
        <f>VLOOKUP(C16,sindex1,2,FALSE)*E16</f>
        <v>7.3612982241273714</v>
      </c>
      <c r="I16" t="s">
        <v>32</v>
      </c>
      <c r="J16" s="6">
        <f>AVERAGEIF(month1,I16,case1)/AVERAGE(case1)</f>
        <v>0.95774647887323938</v>
      </c>
    </row>
    <row r="17" spans="1:6" x14ac:dyDescent="0.25">
      <c r="A17">
        <v>16</v>
      </c>
      <c r="C17" t="s">
        <v>25</v>
      </c>
      <c r="D17">
        <v>9</v>
      </c>
      <c r="E17" s="6">
        <f t="shared" si="0"/>
        <v>8.6452173913043477</v>
      </c>
      <c r="F17" s="6">
        <f>VLOOKUP(C17,sindex1,2,FALSE)*E17</f>
        <v>6.8187630128597672</v>
      </c>
    </row>
    <row r="18" spans="1:6" x14ac:dyDescent="0.25">
      <c r="A18">
        <v>17</v>
      </c>
      <c r="C18" t="s">
        <v>8</v>
      </c>
      <c r="D18">
        <v>7</v>
      </c>
      <c r="E18" s="6">
        <f t="shared" si="0"/>
        <v>8.5795652173913037</v>
      </c>
      <c r="F18" s="6">
        <f>VLOOKUP(C18,sindex1,2,FALSE)*E18</f>
        <v>7.7336925903245559</v>
      </c>
    </row>
    <row r="19" spans="1:6" x14ac:dyDescent="0.25">
      <c r="A19">
        <v>18</v>
      </c>
      <c r="C19" t="s">
        <v>27</v>
      </c>
      <c r="D19">
        <v>9</v>
      </c>
      <c r="E19" s="6">
        <f t="shared" si="0"/>
        <v>8.5139130434782597</v>
      </c>
      <c r="F19" s="6">
        <f>VLOOKUP(C19,sindex1,2,FALSE)*E19</f>
        <v>9.1134843845682774</v>
      </c>
    </row>
    <row r="20" spans="1:6" x14ac:dyDescent="0.25">
      <c r="A20">
        <v>19</v>
      </c>
      <c r="C20" t="s">
        <v>26</v>
      </c>
      <c r="D20">
        <v>9</v>
      </c>
      <c r="E20" s="6">
        <f t="shared" si="0"/>
        <v>8.4482608695652175</v>
      </c>
      <c r="F20" s="6">
        <f>VLOOKUP(C20,sindex1,2,FALSE)*E20</f>
        <v>13.32683404776485</v>
      </c>
    </row>
    <row r="21" spans="1:6" x14ac:dyDescent="0.25">
      <c r="A21">
        <v>20</v>
      </c>
      <c r="C21" t="s">
        <v>28</v>
      </c>
      <c r="D21">
        <v>10</v>
      </c>
      <c r="E21" s="6">
        <f t="shared" si="0"/>
        <v>8.3826086956521735</v>
      </c>
      <c r="F21" s="6">
        <f>VLOOKUP(C21,sindex1,2,FALSE)*E21</f>
        <v>7.5561543172075929</v>
      </c>
    </row>
    <row r="22" spans="1:6" x14ac:dyDescent="0.25">
      <c r="A22">
        <v>21</v>
      </c>
      <c r="C22" t="s">
        <v>29</v>
      </c>
      <c r="D22">
        <v>9</v>
      </c>
      <c r="E22" s="6">
        <f t="shared" si="0"/>
        <v>8.3169565217391295</v>
      </c>
      <c r="F22" s="6">
        <f>VLOOKUP(C22,sindex1,2,FALSE)*E22</f>
        <v>6.0912921004286584</v>
      </c>
    </row>
    <row r="23" spans="1:6" x14ac:dyDescent="0.25">
      <c r="A23">
        <v>22</v>
      </c>
      <c r="C23" t="s">
        <v>30</v>
      </c>
      <c r="D23">
        <v>7</v>
      </c>
      <c r="E23" s="6">
        <f t="shared" si="0"/>
        <v>8.2513043478260855</v>
      </c>
      <c r="F23" s="6">
        <f>VLOOKUP(C23,sindex1,2,FALSE)*E23</f>
        <v>5.5783466013472127</v>
      </c>
    </row>
    <row r="24" spans="1:6" x14ac:dyDescent="0.25">
      <c r="A24">
        <v>23</v>
      </c>
      <c r="C24" t="s">
        <v>31</v>
      </c>
      <c r="D24">
        <v>7</v>
      </c>
      <c r="E24" s="6">
        <f t="shared" si="0"/>
        <v>8.1856521739130432</v>
      </c>
      <c r="F24" s="6">
        <f>VLOOKUP(C24,sindex1,2,FALSE)*E24</f>
        <v>10.145597060624617</v>
      </c>
    </row>
    <row r="25" spans="1:6" x14ac:dyDescent="0.25">
      <c r="A25">
        <v>24</v>
      </c>
      <c r="C25" t="s">
        <v>32</v>
      </c>
      <c r="D25">
        <v>8</v>
      </c>
      <c r="E25" s="6">
        <f t="shared" si="0"/>
        <v>8.1199999999999992</v>
      </c>
      <c r="F25" s="6">
        <f>VLOOKUP(C25,sindex1,2,FALSE)*E25</f>
        <v>7.7769014084507031</v>
      </c>
    </row>
    <row r="26" spans="1:6" x14ac:dyDescent="0.25">
      <c r="A26">
        <v>25</v>
      </c>
      <c r="B26">
        <v>2021</v>
      </c>
      <c r="C26" t="s">
        <v>22</v>
      </c>
      <c r="E26" s="6">
        <f t="shared" ref="E26:E37" si="1">J$1+J$2*A26</f>
        <v>8.0543478260869552</v>
      </c>
      <c r="F26" s="6">
        <f>VLOOKUP(C26,sindex1,2,FALSE)*E26</f>
        <v>9.5290875688916081</v>
      </c>
    </row>
    <row r="27" spans="1:6" x14ac:dyDescent="0.25">
      <c r="A27">
        <v>26</v>
      </c>
      <c r="C27" t="s">
        <v>23</v>
      </c>
      <c r="E27" s="6">
        <f t="shared" si="1"/>
        <v>7.988695652173913</v>
      </c>
      <c r="F27" s="6">
        <f>VLOOKUP(C27,sindex1,2,FALSE)*E27</f>
        <v>9.0013472137170858</v>
      </c>
    </row>
    <row r="28" spans="1:6" x14ac:dyDescent="0.25">
      <c r="A28">
        <v>27</v>
      </c>
      <c r="C28" t="s">
        <v>24</v>
      </c>
      <c r="E28" s="6">
        <f t="shared" si="1"/>
        <v>7.923043478260869</v>
      </c>
      <c r="F28" s="6">
        <f>VLOOKUP(C28,sindex1,2,FALSE)*E28</f>
        <v>6.6955296999387626</v>
      </c>
    </row>
    <row r="29" spans="1:6" x14ac:dyDescent="0.25">
      <c r="A29">
        <v>28</v>
      </c>
      <c r="C29" t="s">
        <v>25</v>
      </c>
      <c r="E29" s="6">
        <f t="shared" si="1"/>
        <v>7.857391304347825</v>
      </c>
      <c r="F29" s="6">
        <f>VLOOKUP(C29,sindex1,2,FALSE)*E29</f>
        <v>6.197379056950397</v>
      </c>
    </row>
    <row r="30" spans="1:6" x14ac:dyDescent="0.25">
      <c r="A30">
        <v>29</v>
      </c>
      <c r="C30" t="s">
        <v>8</v>
      </c>
      <c r="E30" s="6">
        <f t="shared" si="1"/>
        <v>7.7917391304347818</v>
      </c>
      <c r="F30" s="6">
        <f>VLOOKUP(C30,sindex1,2,FALSE)*E30</f>
        <v>7.0235394978567047</v>
      </c>
    </row>
    <row r="31" spans="1:6" x14ac:dyDescent="0.25">
      <c r="A31">
        <v>30</v>
      </c>
      <c r="C31" t="s">
        <v>27</v>
      </c>
      <c r="E31" s="6">
        <f t="shared" si="1"/>
        <v>7.7260869565217387</v>
      </c>
      <c r="F31" s="6">
        <f>VLOOKUP(C31,sindex1,2,FALSE)*E31</f>
        <v>8.2701775872627064</v>
      </c>
    </row>
    <row r="32" spans="1:6" x14ac:dyDescent="0.25">
      <c r="A32">
        <v>31</v>
      </c>
      <c r="C32" t="s">
        <v>26</v>
      </c>
      <c r="E32" s="6">
        <f t="shared" si="1"/>
        <v>7.6604347826086947</v>
      </c>
      <c r="F32" s="6">
        <f>VLOOKUP(C32,sindex1,2,FALSE)*E32</f>
        <v>12.084066135946109</v>
      </c>
    </row>
    <row r="33" spans="1:6" x14ac:dyDescent="0.25">
      <c r="A33">
        <v>32</v>
      </c>
      <c r="C33" t="s">
        <v>28</v>
      </c>
      <c r="E33" s="6">
        <f t="shared" si="1"/>
        <v>7.5947826086956516</v>
      </c>
      <c r="F33" s="6">
        <f>VLOOKUP(C33,sindex1,2,FALSE)*E33</f>
        <v>6.8460012247397426</v>
      </c>
    </row>
    <row r="34" spans="1:6" x14ac:dyDescent="0.25">
      <c r="A34">
        <v>33</v>
      </c>
      <c r="C34" t="s">
        <v>29</v>
      </c>
      <c r="E34" s="6">
        <f t="shared" si="1"/>
        <v>7.5291304347826085</v>
      </c>
      <c r="F34" s="6">
        <f>VLOOKUP(C34,sindex1,2,FALSE)*E34</f>
        <v>5.5142927127985306</v>
      </c>
    </row>
    <row r="35" spans="1:6" x14ac:dyDescent="0.25">
      <c r="A35">
        <v>34</v>
      </c>
      <c r="C35" t="s">
        <v>30</v>
      </c>
      <c r="E35" s="6">
        <f t="shared" si="1"/>
        <v>7.4634782608695645</v>
      </c>
      <c r="F35" s="6">
        <f>VLOOKUP(C35,sindex1,2,FALSE)*E35</f>
        <v>5.0457317819963254</v>
      </c>
    </row>
    <row r="36" spans="1:6" x14ac:dyDescent="0.25">
      <c r="A36">
        <v>35</v>
      </c>
      <c r="C36" t="s">
        <v>31</v>
      </c>
      <c r="E36" s="6">
        <f t="shared" si="1"/>
        <v>7.3978260869565213</v>
      </c>
      <c r="F36" s="6">
        <f>VLOOKUP(C36,sindex1,2,FALSE)*E36</f>
        <v>9.1691365584813216</v>
      </c>
    </row>
    <row r="37" spans="1:6" x14ac:dyDescent="0.25">
      <c r="A37">
        <v>36</v>
      </c>
      <c r="C37" t="s">
        <v>32</v>
      </c>
      <c r="E37" s="6">
        <f t="shared" si="1"/>
        <v>7.3321739130434782</v>
      </c>
      <c r="F37" s="6">
        <f>VLOOKUP(C37,sindex1,2,FALSE)*E37</f>
        <v>7.0223637477036123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14E97D077B054092547C2DED76B5B7" ma:contentTypeVersion="4" ma:contentTypeDescription="Create a new document." ma:contentTypeScope="" ma:versionID="2ce49c39074d40387977501ef10d0950">
  <xsd:schema xmlns:xsd="http://www.w3.org/2001/XMLSchema" xmlns:xs="http://www.w3.org/2001/XMLSchema" xmlns:p="http://schemas.microsoft.com/office/2006/metadata/properties" xmlns:ns3="11200024-7498-44c0-8644-5ba5b7b5b243" targetNamespace="http://schemas.microsoft.com/office/2006/metadata/properties" ma:root="true" ma:fieldsID="50592a565ecf95c6b8671b1ede5f26d9" ns3:_="">
    <xsd:import namespace="11200024-7498-44c0-8644-5ba5b7b5b2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00024-7498-44c0-8644-5ba5b7b5b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74495C-DDFA-447A-9C17-1DC308BF3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00024-7498-44c0-8644-5ba5b7b5b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D6CF73-E638-40AD-A4BC-3875C591E5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085FD8-8FB1-4467-BF65-4A11D425E755}">
  <ds:schemaRefs>
    <ds:schemaRef ds:uri="http://schemas.microsoft.com/office/2006/documentManagement/types"/>
    <ds:schemaRef ds:uri="11200024-7498-44c0-8644-5ba5b7b5b243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Seasonality &amp; Trend Forecasting</vt:lpstr>
      <vt:lpstr>Actual1</vt:lpstr>
      <vt:lpstr>case1</vt:lpstr>
      <vt:lpstr>demand</vt:lpstr>
      <vt:lpstr>month</vt:lpstr>
      <vt:lpstr>month1</vt:lpstr>
      <vt:lpstr>period</vt:lpstr>
      <vt:lpstr>period1</vt:lpstr>
      <vt:lpstr>sindex</vt:lpstr>
      <vt:lpstr>sindex1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 Buot</cp:lastModifiedBy>
  <dcterms:created xsi:type="dcterms:W3CDTF">2021-10-08T15:26:27Z</dcterms:created>
  <dcterms:modified xsi:type="dcterms:W3CDTF">2021-10-08T19:38:50Z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0x0101007614E97D077B054092547C2DED76B5B7</vt:lpwstr>
  </property>
</Properties>
</file>