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"/>
    </mc:Choice>
  </mc:AlternateContent>
  <xr:revisionPtr revIDLastSave="0" documentId="13_ncr:1_{13CAB837-A3CC-4C4A-A8C0-8DEA553054EB}" xr6:coauthVersionLast="46" xr6:coauthVersionMax="46" xr10:uidLastSave="{00000000-0000-0000-0000-000000000000}"/>
  <bookViews>
    <workbookView xWindow="-108" yWindow="-108" windowWidth="23256" windowHeight="12576" xr2:uid="{1E23245F-1FA4-4817-88C6-7FF041D8AF40}"/>
  </bookViews>
  <sheets>
    <sheet name="Sheet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" i="1" l="1"/>
  <c r="AN14" i="1"/>
  <c r="AN12" i="1"/>
  <c r="AN11" i="1"/>
  <c r="AN10" i="1"/>
  <c r="AN9" i="1"/>
  <c r="AN8" i="1"/>
  <c r="AN7" i="1"/>
  <c r="AN6" i="1"/>
  <c r="AN5" i="1"/>
  <c r="AN4" i="1"/>
  <c r="AN3" i="1"/>
  <c r="AM11" i="1"/>
  <c r="AM10" i="1"/>
  <c r="AM9" i="1"/>
  <c r="AM8" i="1"/>
  <c r="AM7" i="1"/>
  <c r="AM6" i="1"/>
  <c r="AM5" i="1"/>
  <c r="AM4" i="1"/>
  <c r="AM3" i="1"/>
  <c r="AM12" i="1"/>
  <c r="AL14" i="1"/>
  <c r="AF12" i="1"/>
  <c r="AF11" i="1"/>
  <c r="AF10" i="1"/>
  <c r="AF9" i="1"/>
  <c r="AF8" i="1"/>
  <c r="AF7" i="1"/>
  <c r="AH7" i="1" s="1"/>
  <c r="AJ7" i="1" s="1"/>
  <c r="AF6" i="1"/>
  <c r="AH6" i="1" s="1"/>
  <c r="AJ6" i="1" s="1"/>
  <c r="AF5" i="1"/>
  <c r="AF4" i="1"/>
  <c r="AF3" i="1"/>
  <c r="AF14" i="1" s="1"/>
  <c r="W28" i="1"/>
  <c r="AG3" i="1" s="1"/>
  <c r="K28" i="1"/>
  <c r="AC3" i="1" s="1"/>
  <c r="AD3" i="1" s="1"/>
  <c r="AB12" i="1"/>
  <c r="AB11" i="1"/>
  <c r="AB10" i="1"/>
  <c r="AB9" i="1"/>
  <c r="AB8" i="1"/>
  <c r="AB7" i="1"/>
  <c r="AB6" i="1"/>
  <c r="AB5" i="1"/>
  <c r="AB4" i="1"/>
  <c r="AD4" i="1" s="1"/>
  <c r="AB3" i="1"/>
  <c r="AB14" i="1" s="1"/>
  <c r="P18" i="1"/>
  <c r="P17" i="1"/>
  <c r="P16" i="1"/>
  <c r="N18" i="1"/>
  <c r="N23" i="1"/>
  <c r="O22" i="1"/>
  <c r="O21" i="1"/>
  <c r="N20" i="1"/>
  <c r="N19" i="1"/>
  <c r="O16" i="1"/>
  <c r="V26" i="1"/>
  <c r="V27" i="1" s="1"/>
  <c r="V28" i="1" s="1"/>
  <c r="AG4" i="1" s="1"/>
  <c r="U26" i="1"/>
  <c r="U27" i="1" s="1"/>
  <c r="U28" i="1" s="1"/>
  <c r="AG5" i="1" s="1"/>
  <c r="T26" i="1"/>
  <c r="T27" i="1" s="1"/>
  <c r="T28" i="1" s="1"/>
  <c r="AG6" i="1" s="1"/>
  <c r="S26" i="1"/>
  <c r="S27" i="1" s="1"/>
  <c r="S28" i="1" s="1"/>
  <c r="AG7" i="1" s="1"/>
  <c r="R26" i="1"/>
  <c r="R27" i="1" s="1"/>
  <c r="R28" i="1" s="1"/>
  <c r="AG8" i="1" s="1"/>
  <c r="Q26" i="1"/>
  <c r="Q27" i="1" s="1"/>
  <c r="P21" i="1"/>
  <c r="N21" i="1"/>
  <c r="Q20" i="1"/>
  <c r="P20" i="1"/>
  <c r="R19" i="1"/>
  <c r="Q19" i="1"/>
  <c r="P19" i="1"/>
  <c r="S18" i="1"/>
  <c r="R18" i="1"/>
  <c r="Q18" i="1"/>
  <c r="T17" i="1"/>
  <c r="T25" i="1" s="1"/>
  <c r="S17" i="1"/>
  <c r="R17" i="1"/>
  <c r="Q17" i="1"/>
  <c r="U16" i="1"/>
  <c r="T16" i="1"/>
  <c r="S16" i="1"/>
  <c r="R16" i="1"/>
  <c r="Q16" i="1"/>
  <c r="V15" i="1"/>
  <c r="V25" i="1" s="1"/>
  <c r="U15" i="1"/>
  <c r="U25" i="1" s="1"/>
  <c r="T15" i="1"/>
  <c r="S15" i="1"/>
  <c r="R15" i="1"/>
  <c r="Q15" i="1"/>
  <c r="O2" i="1"/>
  <c r="J27" i="1"/>
  <c r="J28" i="1" s="1"/>
  <c r="AC4" i="1" s="1"/>
  <c r="H27" i="1"/>
  <c r="F27" i="1"/>
  <c r="B27" i="1"/>
  <c r="J26" i="1"/>
  <c r="I26" i="1"/>
  <c r="I27" i="1" s="1"/>
  <c r="I28" i="1" s="1"/>
  <c r="AC5" i="1" s="1"/>
  <c r="AD5" i="1" s="1"/>
  <c r="H26" i="1"/>
  <c r="G26" i="1"/>
  <c r="G27" i="1" s="1"/>
  <c r="F26" i="1"/>
  <c r="E26" i="1"/>
  <c r="E27" i="1" s="1"/>
  <c r="D26" i="1"/>
  <c r="D27" i="1" s="1"/>
  <c r="C16" i="1"/>
  <c r="B26" i="1"/>
  <c r="J15" i="1"/>
  <c r="J25" i="1" s="1"/>
  <c r="I16" i="1"/>
  <c r="I15" i="1"/>
  <c r="I25" i="1" s="1"/>
  <c r="H17" i="1"/>
  <c r="H16" i="1"/>
  <c r="H15" i="1"/>
  <c r="H25" i="1" s="1"/>
  <c r="G18" i="1"/>
  <c r="G17" i="1"/>
  <c r="G16" i="1"/>
  <c r="G15" i="1"/>
  <c r="F19" i="1"/>
  <c r="F18" i="1"/>
  <c r="F17" i="1"/>
  <c r="F16" i="1"/>
  <c r="F15" i="1"/>
  <c r="F25" i="1" s="1"/>
  <c r="E20" i="1"/>
  <c r="E19" i="1"/>
  <c r="E18" i="1"/>
  <c r="E17" i="1"/>
  <c r="E16" i="1"/>
  <c r="E15" i="1"/>
  <c r="D21" i="1"/>
  <c r="D20" i="1"/>
  <c r="D19" i="1"/>
  <c r="D18" i="1"/>
  <c r="D17" i="1"/>
  <c r="C22" i="1"/>
  <c r="C21" i="1"/>
  <c r="C20" i="1"/>
  <c r="C19" i="1"/>
  <c r="C18" i="1"/>
  <c r="C17" i="1"/>
  <c r="B23" i="1"/>
  <c r="B22" i="1"/>
  <c r="B21" i="1"/>
  <c r="B20" i="1"/>
  <c r="B19" i="1"/>
  <c r="B18" i="1"/>
  <c r="B17" i="1"/>
  <c r="B16" i="1"/>
  <c r="B15" i="1"/>
  <c r="E14" i="1"/>
  <c r="C14" i="1"/>
  <c r="C2" i="1"/>
  <c r="D2" i="1" s="1"/>
  <c r="E2" i="1" s="1"/>
  <c r="F2" i="1" s="1"/>
  <c r="G2" i="1" s="1"/>
  <c r="H2" i="1" s="1"/>
  <c r="I2" i="1" s="1"/>
  <c r="J2" i="1" s="1"/>
  <c r="K2" i="1" s="1"/>
  <c r="C15" i="1"/>
  <c r="AH8" i="1" l="1"/>
  <c r="AJ8" i="1" s="1"/>
  <c r="F28" i="1"/>
  <c r="AC8" i="1" s="1"/>
  <c r="H28" i="1"/>
  <c r="AC6" i="1" s="1"/>
  <c r="AD6" i="1" s="1"/>
  <c r="E28" i="1"/>
  <c r="AC9" i="1" s="1"/>
  <c r="AD9" i="1" s="1"/>
  <c r="AD8" i="1"/>
  <c r="AH4" i="1"/>
  <c r="AJ4" i="1" s="1"/>
  <c r="D28" i="1"/>
  <c r="AC10" i="1" s="1"/>
  <c r="AD10" i="1" s="1"/>
  <c r="AJ10" i="1" s="1"/>
  <c r="G28" i="1"/>
  <c r="AC7" i="1" s="1"/>
  <c r="AD7" i="1" s="1"/>
  <c r="AH5" i="1"/>
  <c r="AJ5" i="1" s="1"/>
  <c r="D14" i="1"/>
  <c r="B25" i="1"/>
  <c r="G25" i="1"/>
  <c r="AH3" i="1"/>
  <c r="AJ3" i="1" s="1"/>
  <c r="Q28" i="1"/>
  <c r="AG9" i="1" s="1"/>
  <c r="AH9" i="1" s="1"/>
  <c r="F14" i="1"/>
  <c r="G14" i="1"/>
  <c r="E25" i="1"/>
  <c r="H14" i="1"/>
  <c r="I14" i="1"/>
  <c r="B14" i="1"/>
  <c r="J14" i="1"/>
  <c r="S25" i="1"/>
  <c r="Q25" i="1"/>
  <c r="R25" i="1"/>
  <c r="O17" i="1"/>
  <c r="P15" i="1"/>
  <c r="P25" i="1" s="1"/>
  <c r="P26" i="1"/>
  <c r="P27" i="1" s="1"/>
  <c r="P28" i="1" s="1"/>
  <c r="AG10" i="1" s="1"/>
  <c r="AH10" i="1" s="1"/>
  <c r="O19" i="1"/>
  <c r="O20" i="1"/>
  <c r="N22" i="1"/>
  <c r="N16" i="1"/>
  <c r="N17" i="1"/>
  <c r="O18" i="1"/>
  <c r="O26" i="1"/>
  <c r="O27" i="1" s="1"/>
  <c r="O28" i="1" s="1"/>
  <c r="AG11" i="1" s="1"/>
  <c r="AH11" i="1" s="1"/>
  <c r="O15" i="1"/>
  <c r="N26" i="1"/>
  <c r="N27" i="1" s="1"/>
  <c r="N28" i="1" s="1"/>
  <c r="AG12" i="1" s="1"/>
  <c r="AH12" i="1" s="1"/>
  <c r="N15" i="1"/>
  <c r="P2" i="1"/>
  <c r="N14" i="1"/>
  <c r="C25" i="1"/>
  <c r="D16" i="1"/>
  <c r="C26" i="1"/>
  <c r="C27" i="1" s="1"/>
  <c r="C28" i="1" s="1"/>
  <c r="AC11" i="1" s="1"/>
  <c r="AD11" i="1" s="1"/>
  <c r="D15" i="1"/>
  <c r="AJ9" i="1" l="1"/>
  <c r="AH14" i="1"/>
  <c r="AJ11" i="1"/>
  <c r="AJ14" i="1" s="1"/>
  <c r="B28" i="1"/>
  <c r="AC12" i="1" s="1"/>
  <c r="AD12" i="1" s="1"/>
  <c r="AJ12" i="1" s="1"/>
  <c r="N25" i="1"/>
  <c r="O25" i="1"/>
  <c r="Q2" i="1"/>
  <c r="P14" i="1"/>
  <c r="O14" i="1"/>
  <c r="D25" i="1"/>
  <c r="AD14" i="1" l="1"/>
  <c r="R2" i="1"/>
  <c r="S2" i="1" l="1"/>
  <c r="R14" i="1" s="1"/>
  <c r="Q14" i="1"/>
  <c r="T2" i="1" l="1"/>
  <c r="S14" i="1"/>
  <c r="U2" i="1" l="1"/>
  <c r="V2" i="1" l="1"/>
  <c r="T14" i="1"/>
  <c r="W2" i="1" l="1"/>
  <c r="V14" i="1" s="1"/>
  <c r="U14" i="1"/>
</calcChain>
</file>

<file path=xl/sharedStrings.xml><?xml version="1.0" encoding="utf-8"?>
<sst xmlns="http://schemas.openxmlformats.org/spreadsheetml/2006/main" count="26" uniqueCount="19">
  <si>
    <t>Paid Triangle</t>
  </si>
  <si>
    <t>simple</t>
  </si>
  <si>
    <t>wtd</t>
  </si>
  <si>
    <t>selected</t>
  </si>
  <si>
    <t>cumulative</t>
  </si>
  <si>
    <t>Case Incurred Triangle</t>
  </si>
  <si>
    <t>Indication</t>
  </si>
  <si>
    <t>AY</t>
  </si>
  <si>
    <t>Paid Loss</t>
  </si>
  <si>
    <t>LDF</t>
  </si>
  <si>
    <t>Paid Ult</t>
  </si>
  <si>
    <t>Case Inc Loss</t>
  </si>
  <si>
    <t>Case Inc Ult</t>
  </si>
  <si>
    <t>Selected Ult</t>
  </si>
  <si>
    <t>Earned Prem</t>
  </si>
  <si>
    <t>Net Trend</t>
  </si>
  <si>
    <t>Trended Ult LR</t>
  </si>
  <si>
    <t>Permissible LR:</t>
  </si>
  <si>
    <t>Rate Indication: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</si>
</sst>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2CB5-5368-4E42-9A04-9AB79C0889B9}">
  <dimension ref="A1:AN28"/>
  <sheetViews>
    <sheetView tabSelected="1" workbookViewId="0"/>
  </sheetViews>
  <sheetFormatPr defaultRowHeight="14.4" x14ac:dyDescent="0.3"/>
  <cols>
    <col min="1" max="1" width="12.77734375" customWidth="1"/>
    <col min="13" max="13" width="12.77734375" customWidth="1"/>
    <col min="28" max="28" width="12.77734375" customWidth="1"/>
    <col min="29" max="29" width="8.77734375" customWidth="1"/>
    <col min="30" max="30" width="12.77734375" customWidth="1"/>
    <col min="31" max="31" width="2.77734375" customWidth="1"/>
    <col min="32" max="32" width="12.77734375" customWidth="1"/>
    <col min="33" max="33" width="8.77734375" customWidth="1"/>
    <col min="34" max="34" width="12.77734375" customWidth="1"/>
    <col min="35" max="35" width="2.77734375" customWidth="1"/>
    <col min="36" max="36" width="12.77734375" customWidth="1"/>
    <col min="37" max="37" width="2.77734375" customWidth="1"/>
    <col min="38" max="39" width="12.77734375" customWidth="1"/>
    <col min="40" max="40" width="13.77734375" customWidth="1"/>
  </cols>
  <sheetData>
    <row r="1" spans="1:40" ht="18" x14ac:dyDescent="0.35">
      <c r="A1" s="3" t="s">
        <v>0</v>
      </c>
      <c r="M1" s="3" t="s">
        <v>5</v>
      </c>
      <c r="AA1" s="3" t="s">
        <v>6</v>
      </c>
    </row>
    <row r="2" spans="1:40" x14ac:dyDescent="0.3">
      <c r="A2" s="1" t="s">
        <v>7</v>
      </c>
      <c r="B2">
        <v>12</v>
      </c>
      <c r="C2">
        <f>B2+12</f>
        <v>24</v>
      </c>
      <c r="D2">
        <f t="shared" ref="D2:K2" si="0">C2+12</f>
        <v>36</v>
      </c>
      <c r="E2">
        <f t="shared" si="0"/>
        <v>48</v>
      </c>
      <c r="F2">
        <f t="shared" si="0"/>
        <v>60</v>
      </c>
      <c r="G2">
        <f t="shared" si="0"/>
        <v>72</v>
      </c>
      <c r="H2">
        <f t="shared" si="0"/>
        <v>84</v>
      </c>
      <c r="I2">
        <f t="shared" si="0"/>
        <v>96</v>
      </c>
      <c r="J2">
        <f t="shared" si="0"/>
        <v>108</v>
      </c>
      <c r="K2">
        <f t="shared" si="0"/>
        <v>120</v>
      </c>
      <c r="M2" s="1" t="s">
        <v>7</v>
      </c>
      <c r="N2">
        <v>12</v>
      </c>
      <c r="O2">
        <f>N2+12</f>
        <v>24</v>
      </c>
      <c r="P2">
        <f t="shared" ref="P2:W2" si="1">O2+12</f>
        <v>36</v>
      </c>
      <c r="Q2">
        <f t="shared" si="1"/>
        <v>48</v>
      </c>
      <c r="R2">
        <f t="shared" si="1"/>
        <v>60</v>
      </c>
      <c r="S2">
        <f t="shared" si="1"/>
        <v>72</v>
      </c>
      <c r="T2">
        <f t="shared" si="1"/>
        <v>84</v>
      </c>
      <c r="U2">
        <f t="shared" si="1"/>
        <v>96</v>
      </c>
      <c r="V2">
        <f t="shared" si="1"/>
        <v>108</v>
      </c>
      <c r="W2">
        <f t="shared" si="1"/>
        <v>120</v>
      </c>
      <c r="AA2" s="1" t="s">
        <v>7</v>
      </c>
      <c r="AB2" s="1" t="s">
        <v>8</v>
      </c>
      <c r="AC2" s="1" t="s">
        <v>9</v>
      </c>
      <c r="AD2" s="1" t="s">
        <v>10</v>
      </c>
      <c r="AF2" s="1" t="s">
        <v>11</v>
      </c>
      <c r="AG2" s="1" t="s">
        <v>9</v>
      </c>
      <c r="AH2" s="1" t="s">
        <v>12</v>
      </c>
      <c r="AJ2" s="1" t="s">
        <v>13</v>
      </c>
      <c r="AL2" s="1" t="s">
        <v>14</v>
      </c>
      <c r="AM2" s="1" t="s">
        <v>15</v>
      </c>
      <c r="AN2" s="1" t="s">
        <v>16</v>
      </c>
    </row>
    <row r="3" spans="1:40" x14ac:dyDescent="0.3">
      <c r="A3" s="1">
        <v>2010</v>
      </c>
      <c r="B3">
        <v>350</v>
      </c>
      <c r="C3">
        <v>750</v>
      </c>
      <c r="D3">
        <v>1260</v>
      </c>
      <c r="E3">
        <v>1250</v>
      </c>
      <c r="F3">
        <v>1270</v>
      </c>
      <c r="G3">
        <v>1280</v>
      </c>
      <c r="H3">
        <v>1280</v>
      </c>
      <c r="I3">
        <v>1290</v>
      </c>
      <c r="J3">
        <v>1300</v>
      </c>
      <c r="K3">
        <v>1300</v>
      </c>
      <c r="M3" s="1">
        <v>2010</v>
      </c>
      <c r="N3">
        <v>560</v>
      </c>
      <c r="O3">
        <v>890</v>
      </c>
      <c r="P3">
        <v>1130</v>
      </c>
      <c r="Q3">
        <v>1280</v>
      </c>
      <c r="R3">
        <v>1280</v>
      </c>
      <c r="S3">
        <v>1280</v>
      </c>
      <c r="T3">
        <v>1300</v>
      </c>
      <c r="U3">
        <v>1300</v>
      </c>
      <c r="V3">
        <v>1300</v>
      </c>
      <c r="W3">
        <v>1300</v>
      </c>
      <c r="AA3" s="1">
        <v>2010</v>
      </c>
      <c r="AB3" s="4">
        <f>K3</f>
        <v>1300</v>
      </c>
      <c r="AC3" s="2">
        <f>K$28</f>
        <v>1</v>
      </c>
      <c r="AD3" s="4">
        <f>ROUND(AB3*AC3,-1)</f>
        <v>1300</v>
      </c>
      <c r="AF3" s="4">
        <f>W3</f>
        <v>1300</v>
      </c>
      <c r="AG3" s="2">
        <f>W$28</f>
        <v>1</v>
      </c>
      <c r="AH3" s="4">
        <f>ROUND(AF3*AG3,-1)</f>
        <v>1300</v>
      </c>
      <c r="AJ3" s="4">
        <f>AH3</f>
        <v>1300</v>
      </c>
      <c r="AL3" s="4">
        <v>2600</v>
      </c>
      <c r="AM3" s="2">
        <f t="shared" ref="AM3:AM12" si="2">ROUND((1+$AM$14)^(2021-AA3),3)</f>
        <v>1.1779999999999999</v>
      </c>
      <c r="AN3" s="6">
        <f>AJ3*AM3/AL3</f>
        <v>0.58899999999999997</v>
      </c>
    </row>
    <row r="4" spans="1:40" x14ac:dyDescent="0.3">
      <c r="A4" s="1">
        <v>2011</v>
      </c>
      <c r="B4">
        <v>710</v>
      </c>
      <c r="C4">
        <v>1050</v>
      </c>
      <c r="D4">
        <v>1320</v>
      </c>
      <c r="E4">
        <v>1420</v>
      </c>
      <c r="F4">
        <v>1470</v>
      </c>
      <c r="G4">
        <v>1480</v>
      </c>
      <c r="H4">
        <v>1480</v>
      </c>
      <c r="I4">
        <v>1490</v>
      </c>
      <c r="J4">
        <v>1490</v>
      </c>
      <c r="M4" s="1">
        <v>2011</v>
      </c>
      <c r="N4">
        <v>1230</v>
      </c>
      <c r="O4">
        <v>1570</v>
      </c>
      <c r="P4">
        <v>1750</v>
      </c>
      <c r="Q4">
        <v>1490</v>
      </c>
      <c r="R4">
        <v>1490</v>
      </c>
      <c r="S4">
        <v>1490</v>
      </c>
      <c r="T4">
        <v>1490</v>
      </c>
      <c r="U4">
        <v>1490</v>
      </c>
      <c r="V4">
        <v>1490</v>
      </c>
      <c r="AA4" s="1">
        <v>2011</v>
      </c>
      <c r="AB4" s="4">
        <f>J4</f>
        <v>1490</v>
      </c>
      <c r="AC4" s="2">
        <f t="shared" ref="AC4:AC12" si="3">J$28</f>
        <v>1</v>
      </c>
      <c r="AD4" s="4">
        <f t="shared" ref="AD4:AD12" si="4">ROUND(AB4*AC4,-1)</f>
        <v>1490</v>
      </c>
      <c r="AF4" s="4">
        <f>V4</f>
        <v>1490</v>
      </c>
      <c r="AG4" s="2">
        <f>V$28</f>
        <v>1</v>
      </c>
      <c r="AH4" s="4">
        <f t="shared" ref="AH4:AH12" si="5">ROUND(AF4*AG4,-1)</f>
        <v>1490</v>
      </c>
      <c r="AJ4" s="4">
        <f t="shared" ref="AJ4:AJ9" si="6">AH4</f>
        <v>1490</v>
      </c>
      <c r="AL4" s="4">
        <v>3100</v>
      </c>
      <c r="AM4" s="2">
        <f t="shared" si="2"/>
        <v>1.161</v>
      </c>
      <c r="AN4" s="6">
        <f t="shared" ref="AN4:AN14" si="7">AJ4*AM4/AL4</f>
        <v>0.55802903225806455</v>
      </c>
    </row>
    <row r="5" spans="1:40" x14ac:dyDescent="0.3">
      <c r="A5" s="1">
        <v>2012</v>
      </c>
      <c r="B5">
        <v>250</v>
      </c>
      <c r="C5">
        <v>560</v>
      </c>
      <c r="D5">
        <v>980</v>
      </c>
      <c r="E5">
        <v>1110</v>
      </c>
      <c r="F5">
        <v>1110</v>
      </c>
      <c r="G5">
        <v>1110</v>
      </c>
      <c r="H5">
        <v>1120</v>
      </c>
      <c r="I5">
        <v>1120</v>
      </c>
      <c r="M5" s="1">
        <v>2012</v>
      </c>
      <c r="N5">
        <v>410</v>
      </c>
      <c r="O5">
        <v>620</v>
      </c>
      <c r="P5">
        <v>790</v>
      </c>
      <c r="Q5">
        <v>980</v>
      </c>
      <c r="R5">
        <v>1150</v>
      </c>
      <c r="S5">
        <v>1150</v>
      </c>
      <c r="T5">
        <v>1150</v>
      </c>
      <c r="U5">
        <v>1150</v>
      </c>
      <c r="AA5" s="1">
        <v>2012</v>
      </c>
      <c r="AB5" s="4">
        <f>I5</f>
        <v>1120</v>
      </c>
      <c r="AC5" s="2">
        <f>I$28</f>
        <v>1</v>
      </c>
      <c r="AD5" s="4">
        <f t="shared" si="4"/>
        <v>1120</v>
      </c>
      <c r="AF5" s="4">
        <f>U5</f>
        <v>1150</v>
      </c>
      <c r="AG5" s="2">
        <f>U$28</f>
        <v>1</v>
      </c>
      <c r="AH5" s="4">
        <f t="shared" si="5"/>
        <v>1150</v>
      </c>
      <c r="AJ5" s="4">
        <f t="shared" si="6"/>
        <v>1150</v>
      </c>
      <c r="AL5" s="4">
        <v>3200</v>
      </c>
      <c r="AM5" s="2">
        <f t="shared" si="2"/>
        <v>1.143</v>
      </c>
      <c r="AN5" s="6">
        <f t="shared" si="7"/>
        <v>0.41076562500000002</v>
      </c>
    </row>
    <row r="6" spans="1:40" x14ac:dyDescent="0.3">
      <c r="A6" s="1">
        <v>2013</v>
      </c>
      <c r="B6">
        <v>1070</v>
      </c>
      <c r="C6">
        <v>1540</v>
      </c>
      <c r="D6">
        <v>1770</v>
      </c>
      <c r="E6">
        <v>1990</v>
      </c>
      <c r="F6">
        <v>2000</v>
      </c>
      <c r="G6">
        <v>2000</v>
      </c>
      <c r="H6">
        <v>2000</v>
      </c>
      <c r="M6" s="1">
        <v>2013</v>
      </c>
      <c r="N6">
        <v>1450</v>
      </c>
      <c r="O6">
        <v>1870</v>
      </c>
      <c r="P6">
        <v>1950</v>
      </c>
      <c r="Q6">
        <v>2000</v>
      </c>
      <c r="R6">
        <v>2000</v>
      </c>
      <c r="S6">
        <v>2000</v>
      </c>
      <c r="T6">
        <v>2000</v>
      </c>
      <c r="AA6" s="1">
        <v>2013</v>
      </c>
      <c r="AB6" s="4">
        <f>H6</f>
        <v>2000</v>
      </c>
      <c r="AC6" s="2">
        <f>H$28</f>
        <v>1.01</v>
      </c>
      <c r="AD6" s="4">
        <f t="shared" si="4"/>
        <v>2020</v>
      </c>
      <c r="AF6" s="4">
        <f>T6</f>
        <v>2000</v>
      </c>
      <c r="AG6" s="2">
        <f>T$28</f>
        <v>1</v>
      </c>
      <c r="AH6" s="4">
        <f t="shared" si="5"/>
        <v>2000</v>
      </c>
      <c r="AJ6" s="4">
        <f t="shared" si="6"/>
        <v>2000</v>
      </c>
      <c r="AL6" s="4">
        <v>3600</v>
      </c>
      <c r="AM6" s="2">
        <f t="shared" si="2"/>
        <v>1.1259999999999999</v>
      </c>
      <c r="AN6" s="6">
        <f t="shared" si="7"/>
        <v>0.62555555555555553</v>
      </c>
    </row>
    <row r="7" spans="1:40" x14ac:dyDescent="0.3">
      <c r="A7" s="1">
        <v>2014</v>
      </c>
      <c r="B7">
        <v>610</v>
      </c>
      <c r="C7">
        <v>1170</v>
      </c>
      <c r="D7">
        <v>1900</v>
      </c>
      <c r="E7">
        <v>2050</v>
      </c>
      <c r="F7">
        <v>2080</v>
      </c>
      <c r="G7">
        <v>2100</v>
      </c>
      <c r="M7" s="1">
        <v>2014</v>
      </c>
      <c r="N7">
        <v>770</v>
      </c>
      <c r="O7">
        <v>1450</v>
      </c>
      <c r="P7">
        <v>2150</v>
      </c>
      <c r="Q7">
        <v>2150</v>
      </c>
      <c r="R7">
        <v>2150</v>
      </c>
      <c r="S7">
        <v>2150</v>
      </c>
      <c r="AA7" s="1">
        <v>2014</v>
      </c>
      <c r="AB7" s="4">
        <f>G7</f>
        <v>2100</v>
      </c>
      <c r="AC7" s="2">
        <f>G$28</f>
        <v>1.01</v>
      </c>
      <c r="AD7" s="4">
        <f t="shared" si="4"/>
        <v>2120</v>
      </c>
      <c r="AF7" s="4">
        <f>S7</f>
        <v>2150</v>
      </c>
      <c r="AG7" s="2">
        <f>S$28</f>
        <v>1</v>
      </c>
      <c r="AH7" s="4">
        <f t="shared" si="5"/>
        <v>2150</v>
      </c>
      <c r="AJ7" s="4">
        <f t="shared" si="6"/>
        <v>2150</v>
      </c>
      <c r="AL7" s="4">
        <v>3300</v>
      </c>
      <c r="AM7" s="2">
        <f t="shared" si="2"/>
        <v>1.1100000000000001</v>
      </c>
      <c r="AN7" s="6">
        <f t="shared" si="7"/>
        <v>0.72318181818181815</v>
      </c>
    </row>
    <row r="8" spans="1:40" x14ac:dyDescent="0.3">
      <c r="A8" s="1">
        <v>2015</v>
      </c>
      <c r="B8">
        <v>490</v>
      </c>
      <c r="C8">
        <v>1020</v>
      </c>
      <c r="D8">
        <v>1490</v>
      </c>
      <c r="E8">
        <v>1670</v>
      </c>
      <c r="F8">
        <v>1740</v>
      </c>
      <c r="M8" s="1">
        <v>2015</v>
      </c>
      <c r="N8">
        <v>790</v>
      </c>
      <c r="O8">
        <v>1310</v>
      </c>
      <c r="P8">
        <v>1590</v>
      </c>
      <c r="Q8">
        <v>1750</v>
      </c>
      <c r="R8">
        <v>1820</v>
      </c>
      <c r="AA8" s="1">
        <v>2015</v>
      </c>
      <c r="AB8" s="4">
        <f>F8</f>
        <v>1740</v>
      </c>
      <c r="AC8" s="2">
        <f>F$28</f>
        <v>1.02</v>
      </c>
      <c r="AD8" s="4">
        <f t="shared" si="4"/>
        <v>1770</v>
      </c>
      <c r="AF8" s="4">
        <f>R8</f>
        <v>1820</v>
      </c>
      <c r="AG8" s="2">
        <f>R$28</f>
        <v>1</v>
      </c>
      <c r="AH8" s="4">
        <f t="shared" si="5"/>
        <v>1820</v>
      </c>
      <c r="AJ8" s="4">
        <f t="shared" si="6"/>
        <v>1820</v>
      </c>
      <c r="AL8" s="4">
        <v>3900</v>
      </c>
      <c r="AM8" s="2">
        <f t="shared" si="2"/>
        <v>1.093</v>
      </c>
      <c r="AN8" s="6">
        <f t="shared" si="7"/>
        <v>0.51006666666666667</v>
      </c>
    </row>
    <row r="9" spans="1:40" x14ac:dyDescent="0.3">
      <c r="A9" s="1">
        <v>2016</v>
      </c>
      <c r="B9">
        <v>560</v>
      </c>
      <c r="C9">
        <v>1190</v>
      </c>
      <c r="D9">
        <v>1510</v>
      </c>
      <c r="E9">
        <v>1630</v>
      </c>
      <c r="M9" s="1">
        <v>2016</v>
      </c>
      <c r="N9">
        <v>920</v>
      </c>
      <c r="O9">
        <v>1360</v>
      </c>
      <c r="P9">
        <v>1820</v>
      </c>
      <c r="Q9">
        <v>1850</v>
      </c>
      <c r="AA9" s="1">
        <v>2016</v>
      </c>
      <c r="AB9" s="4">
        <f>E9</f>
        <v>1630</v>
      </c>
      <c r="AC9" s="2">
        <f>E$28</f>
        <v>1.0409999999999999</v>
      </c>
      <c r="AD9" s="4">
        <f t="shared" si="4"/>
        <v>1700</v>
      </c>
      <c r="AF9" s="4">
        <f>Q9</f>
        <v>1850</v>
      </c>
      <c r="AG9" s="2">
        <f>Q$28</f>
        <v>1.02</v>
      </c>
      <c r="AH9" s="4">
        <f t="shared" si="5"/>
        <v>1890</v>
      </c>
      <c r="AJ9" s="4">
        <f t="shared" si="6"/>
        <v>1890</v>
      </c>
      <c r="AL9" s="4">
        <v>4100</v>
      </c>
      <c r="AM9" s="2">
        <f t="shared" si="2"/>
        <v>1.077</v>
      </c>
      <c r="AN9" s="6">
        <f t="shared" si="7"/>
        <v>0.49647073170731709</v>
      </c>
    </row>
    <row r="10" spans="1:40" x14ac:dyDescent="0.3">
      <c r="A10" s="1">
        <v>2017</v>
      </c>
      <c r="B10">
        <v>570</v>
      </c>
      <c r="C10">
        <v>1070</v>
      </c>
      <c r="D10">
        <v>1800</v>
      </c>
      <c r="M10" s="1">
        <v>2017</v>
      </c>
      <c r="N10">
        <v>960</v>
      </c>
      <c r="O10">
        <v>1310</v>
      </c>
      <c r="P10">
        <v>2020</v>
      </c>
      <c r="AA10" s="1">
        <v>2017</v>
      </c>
      <c r="AB10" s="4">
        <f>D10</f>
        <v>1800</v>
      </c>
      <c r="AC10" s="2">
        <f>D$28</f>
        <v>1.1339999999999999</v>
      </c>
      <c r="AD10" s="4">
        <f t="shared" si="4"/>
        <v>2040</v>
      </c>
      <c r="AF10" s="4">
        <f>P10</f>
        <v>2020</v>
      </c>
      <c r="AG10" s="2">
        <f>P$28</f>
        <v>1.0509999999999999</v>
      </c>
      <c r="AH10" s="4">
        <f t="shared" si="5"/>
        <v>2120</v>
      </c>
      <c r="AJ10" s="4">
        <f>AVERAGE(AD10,AH10)</f>
        <v>2080</v>
      </c>
      <c r="AL10" s="4">
        <v>3700</v>
      </c>
      <c r="AM10" s="2">
        <f t="shared" si="2"/>
        <v>1.0609999999999999</v>
      </c>
      <c r="AN10" s="6">
        <f t="shared" si="7"/>
        <v>0.59645405405405405</v>
      </c>
    </row>
    <row r="11" spans="1:40" x14ac:dyDescent="0.3">
      <c r="A11" s="1">
        <v>2018</v>
      </c>
      <c r="B11">
        <v>430</v>
      </c>
      <c r="C11">
        <v>860</v>
      </c>
      <c r="M11" s="1">
        <v>2018</v>
      </c>
      <c r="N11">
        <v>730</v>
      </c>
      <c r="O11">
        <v>1040</v>
      </c>
      <c r="AA11" s="1">
        <v>2018</v>
      </c>
      <c r="AB11" s="4">
        <f>C11</f>
        <v>860</v>
      </c>
      <c r="AC11" s="2">
        <f>C$28</f>
        <v>1.633</v>
      </c>
      <c r="AD11" s="4">
        <f t="shared" si="4"/>
        <v>1400</v>
      </c>
      <c r="AF11" s="4">
        <f>O11</f>
        <v>1040</v>
      </c>
      <c r="AG11" s="2">
        <f>O$28</f>
        <v>1.3340000000000001</v>
      </c>
      <c r="AH11" s="4">
        <f t="shared" si="5"/>
        <v>1390</v>
      </c>
      <c r="AJ11" s="4">
        <f t="shared" ref="AJ11:AJ12" si="8">AVERAGE(AD11,AH11)</f>
        <v>1395</v>
      </c>
      <c r="AL11" s="4">
        <v>4200</v>
      </c>
      <c r="AM11" s="2">
        <f t="shared" si="2"/>
        <v>1.046</v>
      </c>
      <c r="AN11" s="6">
        <f t="shared" si="7"/>
        <v>0.3474214285714286</v>
      </c>
    </row>
    <row r="12" spans="1:40" x14ac:dyDescent="0.3">
      <c r="A12" s="1">
        <v>2019</v>
      </c>
      <c r="B12">
        <v>1650</v>
      </c>
      <c r="M12" s="1">
        <v>2019</v>
      </c>
      <c r="N12">
        <v>2240</v>
      </c>
      <c r="AA12" s="1">
        <v>2019</v>
      </c>
      <c r="AB12" s="4">
        <f>B12</f>
        <v>1650</v>
      </c>
      <c r="AC12" s="2">
        <f>B$28</f>
        <v>2.9889999999999999</v>
      </c>
      <c r="AD12" s="4">
        <f t="shared" si="4"/>
        <v>4930</v>
      </c>
      <c r="AF12" s="4">
        <f>N12</f>
        <v>2240</v>
      </c>
      <c r="AG12" s="2">
        <f>N$28</f>
        <v>1.948</v>
      </c>
      <c r="AH12" s="4">
        <f t="shared" si="5"/>
        <v>4360</v>
      </c>
      <c r="AJ12" s="4">
        <f t="shared" si="8"/>
        <v>4645</v>
      </c>
      <c r="AL12" s="4">
        <v>5000</v>
      </c>
      <c r="AM12" s="2">
        <f>ROUND((1+$AM$14)^(2021-AA12),3)</f>
        <v>1.03</v>
      </c>
      <c r="AN12" s="6">
        <f t="shared" si="7"/>
        <v>0.95687000000000011</v>
      </c>
    </row>
    <row r="13" spans="1:40" x14ac:dyDescent="0.3">
      <c r="A13" s="1"/>
      <c r="M13" s="1"/>
    </row>
    <row r="14" spans="1:40" x14ac:dyDescent="0.3">
      <c r="A14" s="1"/>
      <c r="B14" s="1" t="str">
        <f>B2&amp;"-"&amp;C2</f>
        <v>12-24</v>
      </c>
      <c r="C14" s="1" t="str">
        <f t="shared" ref="C14:J14" si="9">C2&amp;"-"&amp;D2</f>
        <v>24-36</v>
      </c>
      <c r="D14" s="1" t="str">
        <f t="shared" si="9"/>
        <v>36-48</v>
      </c>
      <c r="E14" s="1" t="str">
        <f t="shared" si="9"/>
        <v>48-60</v>
      </c>
      <c r="F14" s="1" t="str">
        <f t="shared" si="9"/>
        <v>60-72</v>
      </c>
      <c r="G14" s="1" t="str">
        <f t="shared" si="9"/>
        <v>72-84</v>
      </c>
      <c r="H14" s="1" t="str">
        <f t="shared" si="9"/>
        <v>84-96</v>
      </c>
      <c r="I14" s="1" t="str">
        <f t="shared" si="9"/>
        <v>96-108</v>
      </c>
      <c r="J14" s="1" t="str">
        <f t="shared" si="9"/>
        <v>108-120</v>
      </c>
      <c r="M14" s="1"/>
      <c r="N14" s="1" t="str">
        <f>N2&amp;"-"&amp;O2</f>
        <v>12-24</v>
      </c>
      <c r="O14" s="1" t="str">
        <f t="shared" ref="O14:V14" si="10">O2&amp;"-"&amp;P2</f>
        <v>24-36</v>
      </c>
      <c r="P14" s="1" t="str">
        <f t="shared" si="10"/>
        <v>36-48</v>
      </c>
      <c r="Q14" s="1" t="str">
        <f t="shared" si="10"/>
        <v>48-60</v>
      </c>
      <c r="R14" s="1" t="str">
        <f t="shared" si="10"/>
        <v>60-72</v>
      </c>
      <c r="S14" s="1" t="str">
        <f t="shared" si="10"/>
        <v>72-84</v>
      </c>
      <c r="T14" s="1" t="str">
        <f t="shared" si="10"/>
        <v>84-96</v>
      </c>
      <c r="U14" s="1" t="str">
        <f t="shared" si="10"/>
        <v>96-108</v>
      </c>
      <c r="V14" s="1" t="str">
        <f t="shared" si="10"/>
        <v>108-120</v>
      </c>
      <c r="AB14" s="4">
        <f>SUM(AB3:AB12)</f>
        <v>15690</v>
      </c>
      <c r="AD14" s="4">
        <f>SUM(AD3:AD12)</f>
        <v>19890</v>
      </c>
      <c r="AF14" s="4">
        <f>SUM(AF3:AF12)</f>
        <v>17060</v>
      </c>
      <c r="AH14" s="4">
        <f>SUM(AH3:AH12)</f>
        <v>19670</v>
      </c>
      <c r="AJ14" s="4">
        <f>SUM(AJ3:AJ12)</f>
        <v>19920</v>
      </c>
      <c r="AL14" s="4">
        <f>SUM(AL3:AL12)</f>
        <v>36700</v>
      </c>
      <c r="AM14" s="5">
        <v>1.4999999999999999E-2</v>
      </c>
      <c r="AN14" s="6">
        <f>SUMPRODUCT(AJ3:AJ12,AM3:AM12)/AL14</f>
        <v>0.59099264305177113</v>
      </c>
    </row>
    <row r="15" spans="1:40" x14ac:dyDescent="0.3">
      <c r="A15" s="1">
        <v>2010</v>
      </c>
      <c r="B15" s="2">
        <f>ROUND(C3/B3,3)</f>
        <v>2.1429999999999998</v>
      </c>
      <c r="C15" s="2">
        <f>ROUND(D3/C3,3)</f>
        <v>1.68</v>
      </c>
      <c r="D15" s="2">
        <f>ROUND(E3/D3,3)</f>
        <v>0.99199999999999999</v>
      </c>
      <c r="E15" s="2">
        <f>ROUND(F3/E3,3)</f>
        <v>1.016</v>
      </c>
      <c r="F15" s="2">
        <f>ROUND(G3/F3,3)</f>
        <v>1.008</v>
      </c>
      <c r="G15" s="2">
        <f>ROUND(H3/G3,3)</f>
        <v>1</v>
      </c>
      <c r="H15" s="2">
        <f>ROUND(I3/H3,3)</f>
        <v>1.008</v>
      </c>
      <c r="I15" s="2">
        <f>ROUND(J3/I3,3)</f>
        <v>1.008</v>
      </c>
      <c r="J15" s="2">
        <f>ROUND(K3/J3,3)</f>
        <v>1</v>
      </c>
      <c r="M15" s="1">
        <v>2010</v>
      </c>
      <c r="N15" s="2">
        <f>ROUND(O3/N3,3)</f>
        <v>1.589</v>
      </c>
      <c r="O15" s="2">
        <f>ROUND(P3/O3,3)</f>
        <v>1.27</v>
      </c>
      <c r="P15" s="2">
        <f>ROUND(Q3/P3,3)</f>
        <v>1.133</v>
      </c>
      <c r="Q15" s="2">
        <f>ROUND(R3/Q3,3)</f>
        <v>1</v>
      </c>
      <c r="R15" s="2">
        <f>ROUND(S3/R3,3)</f>
        <v>1</v>
      </c>
      <c r="S15" s="2">
        <f>ROUND(T3/S3,3)</f>
        <v>1.016</v>
      </c>
      <c r="T15" s="2">
        <f>ROUND(U3/T3,3)</f>
        <v>1</v>
      </c>
      <c r="U15" s="2">
        <f>ROUND(V3/U3,3)</f>
        <v>1</v>
      </c>
      <c r="V15" s="2">
        <f>ROUND(W3/V3,3)</f>
        <v>1</v>
      </c>
    </row>
    <row r="16" spans="1:40" x14ac:dyDescent="0.3">
      <c r="A16" s="1">
        <v>2011</v>
      </c>
      <c r="B16" s="2">
        <f t="shared" ref="B16:C23" si="11">ROUND(C4/B4,3)</f>
        <v>1.4790000000000001</v>
      </c>
      <c r="C16" s="2">
        <f t="shared" si="11"/>
        <v>1.2569999999999999</v>
      </c>
      <c r="D16" s="2">
        <f t="shared" ref="D16:E16" si="12">ROUND(E4/D4,3)</f>
        <v>1.0760000000000001</v>
      </c>
      <c r="E16" s="2">
        <f t="shared" si="12"/>
        <v>1.0349999999999999</v>
      </c>
      <c r="F16" s="2">
        <f t="shared" ref="F16:G16" si="13">ROUND(G4/F4,3)</f>
        <v>1.0069999999999999</v>
      </c>
      <c r="G16" s="2">
        <f t="shared" si="13"/>
        <v>1</v>
      </c>
      <c r="H16" s="2">
        <f t="shared" ref="H16:I16" si="14">ROUND(I4/H4,3)</f>
        <v>1.0069999999999999</v>
      </c>
      <c r="I16" s="2">
        <f t="shared" si="14"/>
        <v>1</v>
      </c>
      <c r="M16" s="1">
        <v>2011</v>
      </c>
      <c r="N16" s="2">
        <f t="shared" ref="N16:U17" si="15">ROUND(O4/N4,3)</f>
        <v>1.276</v>
      </c>
      <c r="O16" s="2">
        <f t="shared" si="15"/>
        <v>1.115</v>
      </c>
      <c r="P16" s="2">
        <f t="shared" si="15"/>
        <v>0.85099999999999998</v>
      </c>
      <c r="Q16" s="2">
        <f t="shared" si="15"/>
        <v>1</v>
      </c>
      <c r="R16" s="2">
        <f t="shared" si="15"/>
        <v>1</v>
      </c>
      <c r="S16" s="2">
        <f t="shared" si="15"/>
        <v>1</v>
      </c>
      <c r="T16" s="2">
        <f t="shared" si="15"/>
        <v>1</v>
      </c>
      <c r="U16" s="2">
        <f t="shared" si="15"/>
        <v>1</v>
      </c>
      <c r="AM16" s="7" t="s">
        <v>17</v>
      </c>
      <c r="AN16" s="6">
        <v>0.55000000000000004</v>
      </c>
    </row>
    <row r="17" spans="1:40" x14ac:dyDescent="0.3">
      <c r="A17" s="1">
        <v>2012</v>
      </c>
      <c r="B17" s="2">
        <f t="shared" si="11"/>
        <v>2.2400000000000002</v>
      </c>
      <c r="C17" s="2">
        <f t="shared" si="11"/>
        <v>1.75</v>
      </c>
      <c r="D17" s="2">
        <f t="shared" ref="D17:E17" si="16">ROUND(E5/D5,3)</f>
        <v>1.133</v>
      </c>
      <c r="E17" s="2">
        <f t="shared" si="16"/>
        <v>1</v>
      </c>
      <c r="F17" s="2">
        <f t="shared" ref="F17:G17" si="17">ROUND(G5/F5,3)</f>
        <v>1</v>
      </c>
      <c r="G17" s="2">
        <f t="shared" si="17"/>
        <v>1.0089999999999999</v>
      </c>
      <c r="H17" s="2">
        <f t="shared" ref="H17" si="18">ROUND(I5/H5,3)</f>
        <v>1</v>
      </c>
      <c r="M17" s="1">
        <v>2012</v>
      </c>
      <c r="N17" s="2">
        <f t="shared" ref="N17:S17" si="19">ROUND(O5/N5,3)</f>
        <v>1.512</v>
      </c>
      <c r="O17" s="2">
        <f t="shared" si="19"/>
        <v>1.274</v>
      </c>
      <c r="P17" s="2">
        <f t="shared" si="19"/>
        <v>1.2410000000000001</v>
      </c>
      <c r="Q17" s="2">
        <f t="shared" si="19"/>
        <v>1.173</v>
      </c>
      <c r="R17" s="2">
        <f t="shared" si="19"/>
        <v>1</v>
      </c>
      <c r="S17" s="2">
        <f t="shared" si="19"/>
        <v>1</v>
      </c>
      <c r="T17" s="2">
        <f t="shared" si="15"/>
        <v>1</v>
      </c>
      <c r="AM17" s="7" t="s">
        <v>18</v>
      </c>
      <c r="AN17" s="6">
        <f>AN14/AN16-1</f>
        <v>7.4532078275947322E-2</v>
      </c>
    </row>
    <row r="18" spans="1:40" x14ac:dyDescent="0.3">
      <c r="A18" s="1">
        <v>2013</v>
      </c>
      <c r="B18" s="2">
        <f t="shared" si="11"/>
        <v>1.4390000000000001</v>
      </c>
      <c r="C18" s="2">
        <f t="shared" si="11"/>
        <v>1.149</v>
      </c>
      <c r="D18" s="2">
        <f t="shared" ref="D18:E18" si="20">ROUND(E6/D6,3)</f>
        <v>1.1240000000000001</v>
      </c>
      <c r="E18" s="2">
        <f t="shared" si="20"/>
        <v>1.0049999999999999</v>
      </c>
      <c r="F18" s="2">
        <f t="shared" ref="F18:G18" si="21">ROUND(G6/F6,3)</f>
        <v>1</v>
      </c>
      <c r="G18" s="2">
        <f t="shared" si="21"/>
        <v>1</v>
      </c>
      <c r="M18" s="1">
        <v>2013</v>
      </c>
      <c r="N18" s="2">
        <f t="shared" ref="N18:S19" si="22">ROUND(O6/N6,3)</f>
        <v>1.29</v>
      </c>
      <c r="O18" s="2">
        <f t="shared" si="22"/>
        <v>1.0429999999999999</v>
      </c>
      <c r="P18" s="2">
        <f t="shared" si="22"/>
        <v>1.026</v>
      </c>
      <c r="Q18" s="2">
        <f t="shared" si="22"/>
        <v>1</v>
      </c>
      <c r="R18" s="2">
        <f t="shared" si="22"/>
        <v>1</v>
      </c>
      <c r="S18" s="2">
        <f t="shared" si="22"/>
        <v>1</v>
      </c>
    </row>
    <row r="19" spans="1:40" x14ac:dyDescent="0.3">
      <c r="A19" s="1">
        <v>2014</v>
      </c>
      <c r="B19" s="2">
        <f t="shared" si="11"/>
        <v>1.9179999999999999</v>
      </c>
      <c r="C19" s="2">
        <f t="shared" si="11"/>
        <v>1.6240000000000001</v>
      </c>
      <c r="D19" s="2">
        <f t="shared" ref="D19:E19" si="23">ROUND(E7/D7,3)</f>
        <v>1.079</v>
      </c>
      <c r="E19" s="2">
        <f t="shared" si="23"/>
        <v>1.0149999999999999</v>
      </c>
      <c r="F19" s="2">
        <f t="shared" ref="F19" si="24">ROUND(G7/F7,3)</f>
        <v>1.01</v>
      </c>
      <c r="M19" s="1">
        <v>2014</v>
      </c>
      <c r="N19" s="2">
        <f t="shared" ref="N19:Q19" si="25">ROUND(O7/N7,3)</f>
        <v>1.883</v>
      </c>
      <c r="O19" s="2">
        <f t="shared" si="25"/>
        <v>1.4830000000000001</v>
      </c>
      <c r="P19" s="2">
        <f t="shared" si="25"/>
        <v>1</v>
      </c>
      <c r="Q19" s="2">
        <f t="shared" si="25"/>
        <v>1</v>
      </c>
      <c r="R19" s="2">
        <f t="shared" si="22"/>
        <v>1</v>
      </c>
    </row>
    <row r="20" spans="1:40" x14ac:dyDescent="0.3">
      <c r="A20" s="1">
        <v>2015</v>
      </c>
      <c r="B20" s="2">
        <f t="shared" si="11"/>
        <v>2.0819999999999999</v>
      </c>
      <c r="C20" s="2">
        <f t="shared" si="11"/>
        <v>1.4610000000000001</v>
      </c>
      <c r="D20" s="2">
        <f t="shared" ref="D20:E20" si="26">ROUND(E8/D8,3)</f>
        <v>1.121</v>
      </c>
      <c r="E20" s="2">
        <f t="shared" si="26"/>
        <v>1.042</v>
      </c>
      <c r="M20" s="1">
        <v>2015</v>
      </c>
      <c r="N20" s="2">
        <f t="shared" ref="N20:Q21" si="27">ROUND(O8/N8,3)</f>
        <v>1.6579999999999999</v>
      </c>
      <c r="O20" s="2">
        <f t="shared" si="27"/>
        <v>1.214</v>
      </c>
      <c r="P20" s="2">
        <f t="shared" si="27"/>
        <v>1.101</v>
      </c>
      <c r="Q20" s="2">
        <f t="shared" si="27"/>
        <v>1.04</v>
      </c>
    </row>
    <row r="21" spans="1:40" x14ac:dyDescent="0.3">
      <c r="A21" s="1">
        <v>2016</v>
      </c>
      <c r="B21" s="2">
        <f t="shared" si="11"/>
        <v>2.125</v>
      </c>
      <c r="C21" s="2">
        <f t="shared" si="11"/>
        <v>1.2689999999999999</v>
      </c>
      <c r="D21" s="2">
        <f t="shared" ref="D21" si="28">ROUND(E9/D9,3)</f>
        <v>1.079</v>
      </c>
      <c r="M21" s="1">
        <v>2016</v>
      </c>
      <c r="N21" s="2">
        <f t="shared" ref="N21:O21" si="29">ROUND(O9/N9,3)</f>
        <v>1.478</v>
      </c>
      <c r="O21" s="2">
        <f t="shared" si="29"/>
        <v>1.3380000000000001</v>
      </c>
      <c r="P21" s="2">
        <f t="shared" si="27"/>
        <v>1.016</v>
      </c>
    </row>
    <row r="22" spans="1:40" x14ac:dyDescent="0.3">
      <c r="A22" s="1">
        <v>2017</v>
      </c>
      <c r="B22" s="2">
        <f t="shared" si="11"/>
        <v>1.877</v>
      </c>
      <c r="C22" s="2">
        <f t="shared" si="11"/>
        <v>1.6819999999999999</v>
      </c>
      <c r="M22" s="1">
        <v>2017</v>
      </c>
      <c r="N22" s="2">
        <f t="shared" ref="N22:O22" si="30">ROUND(O10/N10,3)</f>
        <v>1.365</v>
      </c>
      <c r="O22" s="2">
        <f t="shared" si="30"/>
        <v>1.542</v>
      </c>
    </row>
    <row r="23" spans="1:40" x14ac:dyDescent="0.3">
      <c r="A23" s="1">
        <v>2018</v>
      </c>
      <c r="B23" s="2">
        <f t="shared" si="11"/>
        <v>2</v>
      </c>
      <c r="M23" s="1">
        <v>2018</v>
      </c>
      <c r="N23" s="2">
        <f t="shared" ref="N23:O23" si="31">ROUND(O11/N11,3)</f>
        <v>1.425</v>
      </c>
    </row>
    <row r="25" spans="1:40" x14ac:dyDescent="0.3">
      <c r="A25" t="s">
        <v>1</v>
      </c>
      <c r="B25" s="2">
        <f>AVERAGE(B15:B23)</f>
        <v>1.9225555555555554</v>
      </c>
      <c r="C25" s="2">
        <f t="shared" ref="C25:J25" si="32">AVERAGE(C15:C23)</f>
        <v>1.484</v>
      </c>
      <c r="D25" s="2">
        <f t="shared" si="32"/>
        <v>1.0862857142857143</v>
      </c>
      <c r="E25" s="2">
        <f t="shared" si="32"/>
        <v>1.0188333333333333</v>
      </c>
      <c r="F25" s="2">
        <f t="shared" si="32"/>
        <v>1.0049999999999999</v>
      </c>
      <c r="G25" s="2">
        <f t="shared" si="32"/>
        <v>1.0022500000000001</v>
      </c>
      <c r="H25" s="2">
        <f t="shared" si="32"/>
        <v>1.0049999999999999</v>
      </c>
      <c r="I25" s="2">
        <f t="shared" si="32"/>
        <v>1.004</v>
      </c>
      <c r="J25" s="2">
        <f t="shared" si="32"/>
        <v>1</v>
      </c>
      <c r="M25" t="s">
        <v>1</v>
      </c>
      <c r="N25" s="2">
        <f>AVERAGE(N15:N23)</f>
        <v>1.4973333333333334</v>
      </c>
      <c r="O25" s="2">
        <f t="shared" ref="O25:V25" si="33">AVERAGE(O15:O23)</f>
        <v>1.2848750000000002</v>
      </c>
      <c r="P25" s="2">
        <f t="shared" si="33"/>
        <v>1.0525714285714287</v>
      </c>
      <c r="Q25" s="2">
        <f t="shared" si="33"/>
        <v>1.0355000000000001</v>
      </c>
      <c r="R25" s="2">
        <f t="shared" si="33"/>
        <v>1</v>
      </c>
      <c r="S25" s="2">
        <f t="shared" si="33"/>
        <v>1.004</v>
      </c>
      <c r="T25" s="2">
        <f t="shared" si="33"/>
        <v>1</v>
      </c>
      <c r="U25" s="2">
        <f t="shared" si="33"/>
        <v>1</v>
      </c>
      <c r="V25" s="2">
        <f t="shared" si="33"/>
        <v>1</v>
      </c>
    </row>
    <row r="26" spans="1:40" x14ac:dyDescent="0.3">
      <c r="A26" t="s">
        <v>2</v>
      </c>
      <c r="B26" s="2">
        <f>SUM(C3:C11)/SUM(B3:B11)</f>
        <v>1.8273809523809523</v>
      </c>
      <c r="C26" s="2">
        <f>SUM(D3:D10)/SUM(C3:C10)</f>
        <v>1.4407185628742516</v>
      </c>
      <c r="D26" s="2">
        <f>SUM(E3:E9)/SUM(D3:D9)</f>
        <v>1.0869990224828934</v>
      </c>
      <c r="E26" s="2">
        <f>SUM(F3:F8)/SUM(E3:E8)</f>
        <v>1.0189673340358272</v>
      </c>
      <c r="F26" s="2">
        <f>SUM(G3:G7)/SUM(F3:F7)</f>
        <v>1.0050441361916771</v>
      </c>
      <c r="G26" s="2">
        <f>SUM(H3:H6)/SUM(G3:G6)</f>
        <v>1.0017035775127767</v>
      </c>
      <c r="H26" s="2">
        <f>SUM(I3:I5)/SUM(H3:H5)</f>
        <v>1.0051546391752577</v>
      </c>
      <c r="I26" s="2">
        <f>SUM(J3:J4)/SUM(I3:I4)</f>
        <v>1.0035971223021583</v>
      </c>
      <c r="J26" s="2">
        <f>SUM(K3:K3)/SUM(J3:J3)</f>
        <v>1</v>
      </c>
      <c r="M26" t="s">
        <v>2</v>
      </c>
      <c r="N26" s="2">
        <f>SUM(O3:O11)/SUM(N3:N11)</f>
        <v>1.4603580562659846</v>
      </c>
      <c r="O26" s="2">
        <f>SUM(P3:P10)/SUM(O3:O10)</f>
        <v>1.2716763005780347</v>
      </c>
      <c r="P26" s="2">
        <f>SUM(Q3:Q9)/SUM(P3:P9)</f>
        <v>1.0286225402504472</v>
      </c>
      <c r="Q26" s="2">
        <f>SUM(R3:R8)/SUM(Q3:Q8)</f>
        <v>1.0248704663212436</v>
      </c>
      <c r="R26" s="2">
        <f>SUM(S3:S7)/SUM(R3:R7)</f>
        <v>1</v>
      </c>
      <c r="S26" s="2">
        <f>SUM(T3:T6)/SUM(S3:S6)</f>
        <v>1.0033783783783783</v>
      </c>
      <c r="T26" s="2">
        <f>SUM(U3:U5)/SUM(T3:T5)</f>
        <v>1</v>
      </c>
      <c r="U26" s="2">
        <f>SUM(V3:V4)/SUM(U3:U4)</f>
        <v>1</v>
      </c>
      <c r="V26" s="2">
        <f>SUM(W3:W3)/SUM(V3:V3)</f>
        <v>1</v>
      </c>
    </row>
    <row r="27" spans="1:40" x14ac:dyDescent="0.3">
      <c r="A27" t="s">
        <v>3</v>
      </c>
      <c r="B27" s="2">
        <f>ROUND(B26,2)</f>
        <v>1.83</v>
      </c>
      <c r="C27" s="2">
        <f t="shared" ref="C27:H27" si="34">ROUND(C26,2)</f>
        <v>1.44</v>
      </c>
      <c r="D27" s="2">
        <f t="shared" si="34"/>
        <v>1.0900000000000001</v>
      </c>
      <c r="E27" s="2">
        <f t="shared" si="34"/>
        <v>1.02</v>
      </c>
      <c r="F27" s="2">
        <f t="shared" si="34"/>
        <v>1.01</v>
      </c>
      <c r="G27" s="2">
        <f t="shared" si="34"/>
        <v>1</v>
      </c>
      <c r="H27" s="2">
        <f t="shared" si="34"/>
        <v>1.01</v>
      </c>
      <c r="I27" s="2">
        <f t="shared" ref="I27" si="35">ROUND(I26,2)</f>
        <v>1</v>
      </c>
      <c r="J27" s="2">
        <f t="shared" ref="J27" si="36">ROUND(J26,2)</f>
        <v>1</v>
      </c>
      <c r="K27" s="2">
        <v>1</v>
      </c>
      <c r="M27" t="s">
        <v>3</v>
      </c>
      <c r="N27" s="2">
        <f>ROUND(N26,2)</f>
        <v>1.46</v>
      </c>
      <c r="O27" s="2">
        <f t="shared" ref="O27" si="37">ROUND(O26,2)</f>
        <v>1.27</v>
      </c>
      <c r="P27" s="2">
        <f t="shared" ref="P27" si="38">ROUND(P26,2)</f>
        <v>1.03</v>
      </c>
      <c r="Q27" s="2">
        <f t="shared" ref="Q27" si="39">ROUND(Q26,2)</f>
        <v>1.02</v>
      </c>
      <c r="R27" s="2">
        <f t="shared" ref="R27" si="40">ROUND(R26,2)</f>
        <v>1</v>
      </c>
      <c r="S27" s="2">
        <f t="shared" ref="S27" si="41">ROUND(S26,2)</f>
        <v>1</v>
      </c>
      <c r="T27" s="2">
        <f t="shared" ref="T27" si="42">ROUND(T26,2)</f>
        <v>1</v>
      </c>
      <c r="U27" s="2">
        <f t="shared" ref="U27" si="43">ROUND(U26,2)</f>
        <v>1</v>
      </c>
      <c r="V27" s="2">
        <f t="shared" ref="V27" si="44">ROUND(V26,2)</f>
        <v>1</v>
      </c>
      <c r="W27" s="2">
        <v>1</v>
      </c>
    </row>
    <row r="28" spans="1:40" x14ac:dyDescent="0.3">
      <c r="A28" t="s">
        <v>4</v>
      </c>
      <c r="B28" s="2">
        <f>ROUND(PRODUCT(B27:$K27),3)</f>
        <v>2.9889999999999999</v>
      </c>
      <c r="C28" s="2">
        <f>ROUND(PRODUCT(C27:$K27),3)</f>
        <v>1.633</v>
      </c>
      <c r="D28" s="2">
        <f>ROUND(PRODUCT(D27:$K27),3)</f>
        <v>1.1339999999999999</v>
      </c>
      <c r="E28" s="2">
        <f>ROUND(PRODUCT(E27:$K27),3)</f>
        <v>1.0409999999999999</v>
      </c>
      <c r="F28" s="2">
        <f>ROUND(PRODUCT(F27:$K27),3)</f>
        <v>1.02</v>
      </c>
      <c r="G28" s="2">
        <f>ROUND(PRODUCT(G27:$K27),3)</f>
        <v>1.01</v>
      </c>
      <c r="H28" s="2">
        <f>ROUND(PRODUCT(H27:$K27),3)</f>
        <v>1.01</v>
      </c>
      <c r="I28" s="2">
        <f>ROUND(PRODUCT(I27:$K27),3)</f>
        <v>1</v>
      </c>
      <c r="J28" s="2">
        <f>ROUND(PRODUCT(J27:$K27),3)</f>
        <v>1</v>
      </c>
      <c r="K28" s="2">
        <f>ROUND(PRODUCT(K27:$K27),3)</f>
        <v>1</v>
      </c>
      <c r="M28" t="s">
        <v>4</v>
      </c>
      <c r="N28" s="2">
        <f>ROUND(PRODUCT(N27:$W27),3)</f>
        <v>1.948</v>
      </c>
      <c r="O28" s="2">
        <f>ROUND(PRODUCT(O27:$W27),3)</f>
        <v>1.3340000000000001</v>
      </c>
      <c r="P28" s="2">
        <f>ROUND(PRODUCT(P27:$W27),3)</f>
        <v>1.0509999999999999</v>
      </c>
      <c r="Q28" s="2">
        <f>ROUND(PRODUCT(Q27:$W27),3)</f>
        <v>1.02</v>
      </c>
      <c r="R28" s="2">
        <f>ROUND(PRODUCT(R27:$W27),3)</f>
        <v>1</v>
      </c>
      <c r="S28" s="2">
        <f>ROUND(PRODUCT(S27:$W27),3)</f>
        <v>1</v>
      </c>
      <c r="T28" s="2">
        <f>ROUND(PRODUCT(T27:$W27),3)</f>
        <v>1</v>
      </c>
      <c r="U28" s="2">
        <f>ROUND(PRODUCT(U27:$W27),3)</f>
        <v>1</v>
      </c>
      <c r="V28" s="2">
        <f>ROUND(PRODUCT(V27:$W27),3)</f>
        <v>1</v>
      </c>
      <c r="W28" s="2">
        <f>ROUND(PRODUCT(W27:$W27),3)</f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2021-04-21T17:17:43Z</dcterms:created>
  <dcterms:modified xsi:type="dcterms:W3CDTF">2021-04-21T21:18:08Z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{E2522086-71F4-481E-9CF6-E71FC8B7A49D}</vt:lpwstr>
  </property>
</Properties>
</file>