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GitHub\martinshkreli-models\"/>
    </mc:Choice>
  </mc:AlternateContent>
  <xr:revisionPtr revIDLastSave="0" documentId="13_ncr:1_{FF9548D4-DF92-4769-BD5F-3DA4E3E65977}" xr6:coauthVersionLast="47" xr6:coauthVersionMax="47" xr10:uidLastSave="{00000000-0000-0000-0000-000000000000}"/>
  <bookViews>
    <workbookView xWindow="14235" yWindow="90" windowWidth="26190" windowHeight="20805" xr2:uid="{3FD86B5C-07F1-42A4-9D66-8FB9C4BAF17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2" l="1"/>
  <c r="X27" i="2"/>
  <c r="V27" i="2"/>
  <c r="AH8" i="2" l="1"/>
  <c r="X5" i="2"/>
  <c r="W5" i="2"/>
  <c r="Z5" i="2"/>
  <c r="Y5" i="2" l="1"/>
  <c r="Z8" i="2"/>
  <c r="AE8" i="2"/>
  <c r="AC8" i="2"/>
  <c r="AG8" i="2"/>
  <c r="AF8" i="2"/>
  <c r="AD8" i="2"/>
  <c r="AA8" i="2"/>
  <c r="AB8" i="2"/>
  <c r="X26" i="2" l="1"/>
  <c r="X28" i="2" s="1"/>
  <c r="X29" i="2" s="1"/>
  <c r="X2" i="2"/>
  <c r="Y2" i="2" s="1"/>
  <c r="Z2" i="2" s="1"/>
  <c r="AA2" i="2" s="1"/>
  <c r="X30" i="2" l="1"/>
  <c r="AB5" i="2"/>
  <c r="AC5" i="2" l="1"/>
  <c r="O4" i="1"/>
  <c r="O7" i="1" s="1"/>
  <c r="AD5" i="2" l="1"/>
  <c r="AE5" i="2" l="1"/>
  <c r="AF5" i="2" l="1"/>
  <c r="AG5" i="2" l="1"/>
  <c r="V26" i="2" l="1"/>
  <c r="V28" i="2" s="1"/>
  <c r="V29" i="2" s="1"/>
  <c r="AH5" i="2"/>
  <c r="V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tc={B694AA91-5F28-404D-8B9F-89A2BFECAE55}</author>
    <author>tc={15E8E758-37B6-468B-81A6-B3305FD6827A}</author>
    <author>tc={95169845-1F7F-4051-990A-FE3D69449576}</author>
    <author>tc={939E2C75-C2A6-4046-AF27-AFF4D420F9BB}</author>
  </authors>
  <commentList>
    <comment ref="L6" authorId="0" shapeId="0" xr:uid="{B694AA91-5F28-404D-8B9F-89A2BFECAE55}">
      <text>
        <t>[Threaded comment]
Your version of Excel allows you to read this threaded comment; however, any edits to it will get removed if the file is opened in a newer version of Excel. Learn more: https://go.microsoft.com/fwlink/?linkid=870924
Comment:
    Q1: 376-380m</t>
      </text>
    </comment>
    <comment ref="M6" authorId="1" shapeId="0" xr:uid="{15E8E758-37B6-468B-81A6-B3305FD6827A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410-414m</t>
      </text>
    </comment>
    <comment ref="Y6" authorId="2" shapeId="0" xr:uid="{95169845-1F7F-4051-990A-FE3D69449576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  <comment ref="Y7" authorId="3" shapeId="0" xr:uid="{939E2C75-C2A6-4046-AF27-AFF4D420F9BB}">
      <text>
        <t>[Threaded comment]
Your version of Excel allows you to read this threaded comment; however, any edits to it will get removed if the file is opened in a newer version of Excel. Learn more: https://go.microsoft.com/fwlink/?linkid=870924
Comment:
    Q2: 1610-1630m
Reply:
    Q1: 1600-1620m</t>
      </text>
    </comment>
  </commentList>
</comments>
</file>

<file path=xl/sharedStrings.xml><?xml version="1.0" encoding="utf-8"?>
<sst xmlns="http://schemas.openxmlformats.org/spreadsheetml/2006/main" count="89" uniqueCount="75">
  <si>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</si>
  <si>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</si>
  <si>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</si>
  <si>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</si>
  <si>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</si>
  <si>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</si>
  <si>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</si>
  <si>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</si>
  <si>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</si>
  <si>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</si>
  <si>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</si>
  <si>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</si>
  <si>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</si>
  <si>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</si>
  <si>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</si>
  <si>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</si>
  <si>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</si>
  <si>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</si>
  <si>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</si>
  <si>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</si>
  <si>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</si>
  <si>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</si>
  <si>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</si>
  <si>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</si>
  <si>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</si>
  <si>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OpEx</t>
  </si>
  <si>
    <t>OpInc</t>
  </si>
  <si>
    <t>Interest</t>
  </si>
  <si>
    <t>Pretax</t>
  </si>
  <si>
    <t>Net Income</t>
  </si>
  <si>
    <t>EPS</t>
  </si>
  <si>
    <t>Taxes</t>
  </si>
  <si>
    <t>Assets</t>
  </si>
  <si>
    <t>AR</t>
  </si>
  <si>
    <t>Deferred Contract</t>
  </si>
  <si>
    <t>Prepaids</t>
  </si>
  <si>
    <t>PP&amp;E</t>
  </si>
  <si>
    <t>Lease</t>
  </si>
  <si>
    <t>Goodwill</t>
  </si>
  <si>
    <t>Other</t>
  </si>
  <si>
    <t>AP</t>
  </si>
  <si>
    <t>AE</t>
  </si>
  <si>
    <t>DR</t>
  </si>
  <si>
    <t>SE</t>
  </si>
  <si>
    <t>L+SE</t>
  </si>
  <si>
    <t>Revenue y/y</t>
  </si>
  <si>
    <t>Gross Margin</t>
  </si>
  <si>
    <t>100k</t>
  </si>
  <si>
    <t>Model NI</t>
  </si>
  <si>
    <t>Reported NI</t>
  </si>
  <si>
    <t>D&amp;A</t>
  </si>
  <si>
    <t>Discounts</t>
  </si>
  <si>
    <t>Issuance</t>
  </si>
  <si>
    <t>D/Contracts</t>
  </si>
  <si>
    <t>SBC</t>
  </si>
  <si>
    <t>Loss on PP&amp;E</t>
  </si>
  <si>
    <t>WC</t>
  </si>
  <si>
    <t>CFFO</t>
  </si>
  <si>
    <t>Q123</t>
  </si>
  <si>
    <t>Q223</t>
  </si>
  <si>
    <t>Discount Rate</t>
  </si>
  <si>
    <t>Terminal Rate</t>
  </si>
  <si>
    <t>Growth Rate</t>
  </si>
  <si>
    <t>NPV</t>
  </si>
  <si>
    <t>Share Price</t>
  </si>
  <si>
    <t>Delta</t>
  </si>
  <si>
    <t>Market Cap</t>
  </si>
  <si>
    <t>FY</t>
  </si>
  <si>
    <t>Q323</t>
  </si>
  <si>
    <t>YOY%</t>
  </si>
  <si>
    <t>Q423</t>
  </si>
  <si>
    <t>Top</t>
  </si>
  <si>
    <t>Bottom</t>
  </si>
  <si>
    <t>if growth accelerates up</t>
  </si>
  <si>
    <t>Q124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</si>
</sst>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/>
    <xf numFmtId="0" fontId="0" fillId="0" borderId="1" xfId="0" applyBorder="1"/>
    <xf numFmtId="9" fontId="0" fillId="0" borderId="1" xfId="4" applyFont="1" applyBorder="1"/>
    <xf numFmtId="3" fontId="0" fillId="0" borderId="1" xfId="0" applyNumberFormat="1" applyBorder="1"/>
    <xf numFmtId="44" fontId="0" fillId="0" borderId="1" xfId="3" applyFont="1" applyBorder="1"/>
    <xf numFmtId="44" fontId="1" fillId="0" borderId="1" xfId="3" applyFont="1" applyBorder="1"/>
    <xf numFmtId="9" fontId="1" fillId="0" borderId="1" xfId="4" applyFont="1" applyBorder="1"/>
    <xf numFmtId="164" fontId="0" fillId="0" borderId="1" xfId="2" applyNumberFormat="1" applyFont="1" applyBorder="1"/>
    <xf numFmtId="9" fontId="0" fillId="0" borderId="0" xfId="4" applyFont="1"/>
    <xf numFmtId="165" fontId="1" fillId="0" borderId="1" xfId="4" applyNumberFormat="1" applyFont="1" applyBorder="1"/>
    <xf numFmtId="165" fontId="0" fillId="0" borderId="0" xfId="4" applyNumberFormat="1" applyFont="1"/>
    <xf numFmtId="10" fontId="0" fillId="0" borderId="0" xfId="4" applyNumberFormat="1" applyFont="1"/>
    <xf numFmtId="8" fontId="0" fillId="0" borderId="1" xfId="3" applyNumberFormat="1" applyFont="1" applyBorder="1"/>
  </cellXfs>
  <cellStyles count="5">
    <cellStyle name="Comma" xfId="2" builtinId="3"/>
    <cellStyle name="Currency" xfId="3" builtinId="4"/>
    <cellStyle name="Hyperlink" xfId="1" builtinId="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57150</xdr:rowOff>
    </xdr:from>
    <xdr:to>
      <xdr:col>12</xdr:col>
      <xdr:colOff>47625</xdr:colOff>
      <xdr:row>57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DDFA4D5-0B38-8039-23CD-D7314E60DE78}"/>
            </a:ext>
          </a:extLst>
        </xdr:cNvPr>
        <xdr:cNvCxnSpPr/>
      </xdr:nvCxnSpPr>
      <xdr:spPr>
        <a:xfrm>
          <a:off x="7200900" y="57150"/>
          <a:ext cx="0" cy="857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6EBEE36F-B86D-4667-B671-D0667117F4FF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6" dT="2022-09-02T15:00:42.62" personId="{6EBEE36F-B86D-4667-B671-D0667117F4FF}" id="{B694AA91-5F28-404D-8B9F-89A2BFECAE55}">
    <text>Q1: 376-380m</text>
  </threadedComment>
  <threadedComment ref="M6" dT="2022-09-02T14:59:12.36" personId="{6EBEE36F-B86D-4667-B671-D0667117F4FF}" id="{15E8E758-37B6-468B-81A6-B3305FD6827A}">
    <text>Q2: 410-414m</text>
  </threadedComment>
  <threadedComment ref="Y6" dT="2022-09-02T14:59:40.61" personId="{6EBEE36F-B86D-4667-B671-D0667117F4FF}" id="{95169845-1F7F-4051-990A-FE3D69449576}">
    <text>Q2: 1610-1630m</text>
  </threadedComment>
  <threadedComment ref="Y6" dT="2022-09-02T15:01:04.51" personId="{6EBEE36F-B86D-4667-B671-D0667117F4FF}" id="{618BFB8A-809A-468A-BF3E-6286A5CBAEB3}" parentId="{95169845-1F7F-4051-990A-FE3D69449576}">
    <text>Q1: 1600-1620m</text>
  </threadedComment>
  <threadedComment ref="Y7" dT="2022-09-02T14:59:40.61" personId="{6EBEE36F-B86D-4667-B671-D0667117F4FF}" id="{939E2C75-C2A6-4046-AF27-AFF4D420F9BB}">
    <text>Q2: 1610-1630m</text>
  </threadedComment>
  <threadedComment ref="Y7" dT="2022-09-02T15:01:04.51" personId="{6EBEE36F-B86D-4667-B671-D0667117F4FF}" id="{67F1968D-792E-4F6B-B86B-D7480C200BB9}" parentId="{939E2C75-C2A6-4046-AF27-AFF4D420F9BB}">
    <text>Q1: 1600-1620m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0B1-E685-4627-8A01-75A3D2BDF860}">
  <dimension ref="N2:P7"/>
  <sheetViews>
    <sheetView tabSelected="1" topLeftCell="D1" workbookViewId="0">
      <selection activeCell="O4" sqref="O4"/>
    </sheetView>
  </sheetViews>
  <sheetFormatPr defaultRowHeight="12.75" x14ac:dyDescent="0.2"/>
  <sheetData>
    <row r="2" spans="14:16" x14ac:dyDescent="0.2">
      <c r="N2" t="s">
        <v>0</v>
      </c>
      <c r="O2" s="1">
        <v>33.869999999999997</v>
      </c>
    </row>
    <row r="3" spans="14:16" x14ac:dyDescent="0.2">
      <c r="N3" t="s">
        <v>1</v>
      </c>
      <c r="O3" s="5">
        <v>300</v>
      </c>
      <c r="P3" s="2"/>
    </row>
    <row r="4" spans="14:16" x14ac:dyDescent="0.2">
      <c r="N4" t="s">
        <v>2</v>
      </c>
      <c r="O4" s="5">
        <f>+O2*O3</f>
        <v>10161</v>
      </c>
    </row>
    <row r="5" spans="14:16" x14ac:dyDescent="0.2">
      <c r="N5" t="s">
        <v>3</v>
      </c>
      <c r="O5" s="5">
        <v>1900</v>
      </c>
      <c r="P5" s="2"/>
    </row>
    <row r="6" spans="14:16" x14ac:dyDescent="0.2">
      <c r="N6" t="s">
        <v>4</v>
      </c>
      <c r="O6" s="5">
        <v>1100</v>
      </c>
      <c r="P6" s="2"/>
    </row>
    <row r="7" spans="14:16" x14ac:dyDescent="0.2">
      <c r="N7" t="s">
        <v>5</v>
      </c>
      <c r="O7" s="5">
        <f>+O4-O5+O6</f>
        <v>9361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D0F6-F818-4D6B-9D91-E5CB5E0CBE0F}">
  <dimension ref="A1:DC54"/>
  <sheetViews>
    <sheetView zoomScale="130" zoomScaleNormal="13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K24" sqref="K24:L54"/>
    </sheetView>
  </sheetViews>
  <sheetFormatPr defaultRowHeight="12.75" x14ac:dyDescent="0.2"/>
  <cols>
    <col min="1" max="1" width="5" bestFit="1" customWidth="1"/>
    <col min="2" max="2" width="13.28515625" customWidth="1"/>
    <col min="3" max="13" width="9.140625" style="2"/>
    <col min="14" max="14" width="10.140625" style="2" bestFit="1" customWidth="1"/>
    <col min="18" max="18" width="10.140625" bestFit="1" customWidth="1"/>
    <col min="19" max="19" width="9.140625" bestFit="1" customWidth="1"/>
    <col min="21" max="21" width="12.7109375" bestFit="1" customWidth="1"/>
    <col min="22" max="23" width="11.28515625" bestFit="1" customWidth="1"/>
    <col min="24" max="24" width="14.28515625" customWidth="1"/>
  </cols>
  <sheetData>
    <row r="1" spans="1:107" x14ac:dyDescent="0.2">
      <c r="A1" s="8" t="s">
        <v>6</v>
      </c>
      <c r="L1" s="13">
        <v>44742</v>
      </c>
      <c r="M1" s="13">
        <v>44834</v>
      </c>
      <c r="N1" s="13">
        <v>44926</v>
      </c>
      <c r="O1" s="14">
        <v>45016</v>
      </c>
      <c r="P1" s="13">
        <v>45107</v>
      </c>
      <c r="Q1" s="13">
        <v>45199</v>
      </c>
      <c r="R1" s="13">
        <v>45291</v>
      </c>
      <c r="S1" s="14">
        <v>45382</v>
      </c>
      <c r="V1" t="s">
        <v>67</v>
      </c>
    </row>
    <row r="2" spans="1:107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58</v>
      </c>
      <c r="P2" s="2" t="s">
        <v>59</v>
      </c>
      <c r="Q2" s="2" t="s">
        <v>68</v>
      </c>
      <c r="R2" s="2" t="s">
        <v>70</v>
      </c>
      <c r="S2" s="2" t="s">
        <v>74</v>
      </c>
      <c r="T2" s="2"/>
      <c r="U2" s="2"/>
      <c r="V2" s="2">
        <v>2019</v>
      </c>
      <c r="W2">
        <v>2020</v>
      </c>
      <c r="X2">
        <f>+W2+1</f>
        <v>2021</v>
      </c>
      <c r="Y2">
        <f t="shared" ref="Y2:AA2" si="0">+X2+1</f>
        <v>2022</v>
      </c>
      <c r="Z2">
        <f t="shared" si="0"/>
        <v>2023</v>
      </c>
      <c r="AA2">
        <f t="shared" si="0"/>
        <v>2024</v>
      </c>
      <c r="AB2">
        <v>2025</v>
      </c>
      <c r="AC2">
        <v>2026</v>
      </c>
      <c r="AD2">
        <v>2027</v>
      </c>
      <c r="AE2">
        <v>2028</v>
      </c>
      <c r="AF2">
        <v>2029</v>
      </c>
      <c r="AG2">
        <v>2030</v>
      </c>
    </row>
    <row r="3" spans="1:107" x14ac:dyDescent="0.2">
      <c r="B3" t="s">
        <v>47</v>
      </c>
    </row>
    <row r="4" spans="1:107" x14ac:dyDescent="0.2">
      <c r="Z4" s="25"/>
    </row>
    <row r="5" spans="1:107" x14ac:dyDescent="0.2">
      <c r="V5" t="s">
        <v>69</v>
      </c>
      <c r="W5" s="22" t="e">
        <f t="shared" ref="W5:AH5" si="1">(W6-V6)/V6</f>
        <v>#DIV/0!</v>
      </c>
      <c r="X5" s="22" t="e">
        <f t="shared" si="1"/>
        <v>#DIV/0!</v>
      </c>
      <c r="Y5" s="22" t="e">
        <f t="shared" si="1"/>
        <v>#DIV/0!</v>
      </c>
      <c r="Z5" s="24" t="e">
        <f t="shared" si="1"/>
        <v>#DIV/0!</v>
      </c>
      <c r="AA5" s="24" t="e">
        <f>(AA6-Z6)/Z6</f>
        <v>#DIV/0!</v>
      </c>
      <c r="AB5" s="24" t="e">
        <f t="shared" si="1"/>
        <v>#DIV/0!</v>
      </c>
      <c r="AC5" s="24" t="e">
        <f t="shared" si="1"/>
        <v>#DIV/0!</v>
      </c>
      <c r="AD5" s="24" t="e">
        <f t="shared" si="1"/>
        <v>#DIV/0!</v>
      </c>
      <c r="AE5" s="24" t="e">
        <f t="shared" si="1"/>
        <v>#DIV/0!</v>
      </c>
      <c r="AF5" s="24" t="e">
        <f t="shared" si="1"/>
        <v>#DIV/0!</v>
      </c>
      <c r="AG5" s="24" t="e">
        <f t="shared" si="1"/>
        <v>#DIV/0!</v>
      </c>
      <c r="AH5" s="24" t="e">
        <f t="shared" si="1"/>
        <v>#DIV/0!</v>
      </c>
    </row>
    <row r="6" spans="1:107" s="3" customFormat="1" x14ac:dyDescent="0.2">
      <c r="B6" s="3" t="s">
        <v>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07" s="5" customFormat="1" x14ac:dyDescent="0.2">
      <c r="B7" s="5" t="s">
        <v>20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V7" s="3"/>
      <c r="W7" s="3"/>
      <c r="X7" s="3"/>
      <c r="Y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</row>
    <row r="8" spans="1:107" s="5" customFormat="1" x14ac:dyDescent="0.2">
      <c r="B8" s="5" t="s">
        <v>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Z8" s="24" t="e">
        <f t="shared" ref="Z8:AH8" si="2">(Z7-Y7)/Y7</f>
        <v>#DIV/0!</v>
      </c>
      <c r="AA8" s="22" t="e">
        <f t="shared" si="2"/>
        <v>#DIV/0!</v>
      </c>
      <c r="AB8" s="22" t="e">
        <f t="shared" si="2"/>
        <v>#DIV/0!</v>
      </c>
      <c r="AC8" s="22" t="e">
        <f t="shared" si="2"/>
        <v>#DIV/0!</v>
      </c>
      <c r="AD8" s="22" t="e">
        <f t="shared" si="2"/>
        <v>#DIV/0!</v>
      </c>
      <c r="AE8" s="22" t="e">
        <f t="shared" si="2"/>
        <v>#DIV/0!</v>
      </c>
      <c r="AF8" s="22" t="e">
        <f t="shared" si="2"/>
        <v>#DIV/0!</v>
      </c>
      <c r="AG8" s="22" t="e">
        <f t="shared" si="2"/>
        <v>#DIV/0!</v>
      </c>
      <c r="AH8" s="22" t="e">
        <f t="shared" si="2"/>
        <v>#DIV/0!</v>
      </c>
    </row>
    <row r="9" spans="1:107" s="5" customFormat="1" x14ac:dyDescent="0.2">
      <c r="B9" s="5" t="s">
        <v>22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07" s="5" customFormat="1" x14ac:dyDescent="0.2">
      <c r="B10" s="5" t="s">
        <v>23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07" s="5" customFormat="1" x14ac:dyDescent="0.2">
      <c r="B11" s="5" t="s">
        <v>24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07" s="5" customFormat="1" x14ac:dyDescent="0.2">
      <c r="B12" s="5" t="s">
        <v>25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07" s="5" customFormat="1" x14ac:dyDescent="0.2">
      <c r="B13" s="5" t="s">
        <v>26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07" s="5" customFormat="1" x14ac:dyDescent="0.2">
      <c r="B14" s="5" t="s">
        <v>27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07" s="5" customFormat="1" x14ac:dyDescent="0.2">
      <c r="B15" s="5" t="s">
        <v>28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07" s="5" customFormat="1" x14ac:dyDescent="0.2">
      <c r="B16" s="5" t="s">
        <v>31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2:24" s="5" customFormat="1" x14ac:dyDescent="0.2">
      <c r="B17" s="5" t="s">
        <v>29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2:24" s="1" customFormat="1" x14ac:dyDescent="0.2">
      <c r="B18" s="1" t="s">
        <v>30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2:24" s="5" customFormat="1" x14ac:dyDescent="0.2">
      <c r="B19" s="5" t="s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1" spans="2:24" s="11" customFormat="1" x14ac:dyDescent="0.2">
      <c r="B21" s="3" t="s">
        <v>45</v>
      </c>
      <c r="C21" s="9"/>
      <c r="D21" s="9"/>
      <c r="E21" s="9"/>
      <c r="F21" s="9"/>
      <c r="G21" s="9"/>
      <c r="H21" s="9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2:24" x14ac:dyDescent="0.2">
      <c r="B22" s="5" t="s">
        <v>46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U22" t="s">
        <v>71</v>
      </c>
      <c r="W22" t="s">
        <v>72</v>
      </c>
      <c r="X22" t="s">
        <v>73</v>
      </c>
    </row>
    <row r="23" spans="2:24" x14ac:dyDescent="0.2">
      <c r="U23" s="15" t="s">
        <v>62</v>
      </c>
      <c r="V23" s="23">
        <v>0.24</v>
      </c>
      <c r="W23" s="15" t="s">
        <v>62</v>
      </c>
      <c r="X23" s="23">
        <v>0.3</v>
      </c>
    </row>
    <row r="24" spans="2:24" s="5" customFormat="1" x14ac:dyDescent="0.2">
      <c r="B24" s="5" t="s">
        <v>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U24" s="17" t="s">
        <v>61</v>
      </c>
      <c r="V24" s="16">
        <v>0.01</v>
      </c>
    </row>
    <row r="25" spans="2:24" s="5" customFormat="1" x14ac:dyDescent="0.2">
      <c r="B25" s="5" t="s">
        <v>33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U25" s="17" t="s">
        <v>60</v>
      </c>
      <c r="V25" s="16">
        <v>0.1</v>
      </c>
    </row>
    <row r="26" spans="2:24" s="5" customFormat="1" x14ac:dyDescent="0.2">
      <c r="B26" s="5" t="s">
        <v>34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U26" s="17" t="s">
        <v>63</v>
      </c>
      <c r="V26" s="18">
        <f>NPV(V25,V6:DC6)</f>
        <v>0</v>
      </c>
      <c r="W26" s="17" t="s">
        <v>63</v>
      </c>
      <c r="X26" s="26">
        <f>NPV($V$25,V7:DC7)</f>
        <v>0</v>
      </c>
    </row>
    <row r="27" spans="2:24" s="5" customFormat="1" x14ac:dyDescent="0.2">
      <c r="B27" s="5" t="s">
        <v>35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U27" s="17" t="s">
        <v>1</v>
      </c>
      <c r="V27" s="21">
        <f>Main!$O$3</f>
        <v>300</v>
      </c>
      <c r="W27" s="17" t="s">
        <v>1</v>
      </c>
      <c r="X27" s="21">
        <f>Main!$O$3</f>
        <v>300</v>
      </c>
    </row>
    <row r="28" spans="2:24" s="5" customFormat="1" x14ac:dyDescent="0.2">
      <c r="B28" s="5" t="s">
        <v>36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U28" s="17" t="s">
        <v>64</v>
      </c>
      <c r="V28" s="19">
        <f>V26/V27</f>
        <v>0</v>
      </c>
      <c r="W28" s="17" t="s">
        <v>64</v>
      </c>
      <c r="X28" s="19">
        <f>X26/X27</f>
        <v>0</v>
      </c>
    </row>
    <row r="29" spans="2:24" s="5" customFormat="1" x14ac:dyDescent="0.2">
      <c r="B29" s="5" t="s">
        <v>37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U29" s="17" t="s">
        <v>65</v>
      </c>
      <c r="V29" s="20">
        <f>(V28-Main!$O$2)/Main!$O$2</f>
        <v>-1</v>
      </c>
      <c r="W29" s="17" t="s">
        <v>65</v>
      </c>
      <c r="X29" s="20">
        <f>(X28-Main!$O$2)/Main!$O$2</f>
        <v>-1</v>
      </c>
    </row>
    <row r="30" spans="2:24" s="5" customFormat="1" x14ac:dyDescent="0.2">
      <c r="B30" s="5" t="s">
        <v>38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U30" s="17" t="s">
        <v>66</v>
      </c>
      <c r="V30" s="18">
        <f>V27*V28</f>
        <v>0</v>
      </c>
      <c r="W30" s="17" t="s">
        <v>66</v>
      </c>
      <c r="X30" s="18">
        <f>X27*X28</f>
        <v>0</v>
      </c>
    </row>
    <row r="31" spans="2:24" s="5" customFormat="1" x14ac:dyDescent="0.2">
      <c r="B31" s="5" t="s">
        <v>39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2:24" s="5" customFormat="1" x14ac:dyDescent="0.2">
      <c r="B32" s="5" t="s">
        <v>32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4" spans="2:14" s="5" customFormat="1" x14ac:dyDescent="0.2">
      <c r="B34" s="5" t="s">
        <v>40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2:14" s="5" customFormat="1" x14ac:dyDescent="0.2">
      <c r="B35" s="5" t="s">
        <v>41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2:14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2:14" s="5" customFormat="1" x14ac:dyDescent="0.2">
      <c r="B37" s="5" t="s">
        <v>42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2:14" s="5" customFormat="1" x14ac:dyDescent="0.2">
      <c r="B38" s="5" t="s">
        <v>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2:14" s="5" customFormat="1" x14ac:dyDescent="0.2">
      <c r="B39" s="5" t="s">
        <v>39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2:14" s="5" customFormat="1" x14ac:dyDescent="0.2">
      <c r="B40" s="5" t="s">
        <v>43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2:14" s="5" customFormat="1" x14ac:dyDescent="0.2">
      <c r="B41" s="5" t="s">
        <v>44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3" spans="2:14" s="5" customFormat="1" x14ac:dyDescent="0.2">
      <c r="B43" s="5" t="s">
        <v>48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2:14" s="5" customFormat="1" x14ac:dyDescent="0.2">
      <c r="B44" s="5" t="s">
        <v>49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2:14" s="5" customFormat="1" x14ac:dyDescent="0.2">
      <c r="B45" s="5" t="s">
        <v>50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2:14" s="5" customFormat="1" x14ac:dyDescent="0.2">
      <c r="B46" s="5" t="s">
        <v>51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2:14" s="5" customFormat="1" x14ac:dyDescent="0.2">
      <c r="B47" s="5" t="s">
        <v>52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2:14" s="5" customFormat="1" x14ac:dyDescent="0.2">
      <c r="B48" s="5" t="s">
        <v>53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2:14" s="5" customFormat="1" x14ac:dyDescent="0.2">
      <c r="B49" s="5" t="s">
        <v>54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2:14" s="5" customFormat="1" x14ac:dyDescent="0.2">
      <c r="B50" s="5" t="s">
        <v>37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2:14" s="5" customFormat="1" x14ac:dyDescent="0.2">
      <c r="B51" s="5" t="s">
        <v>33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2:14" s="5" customFormat="1" x14ac:dyDescent="0.2">
      <c r="B52" s="5" t="s">
        <v>55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2:14" s="5" customFormat="1" x14ac:dyDescent="0.2">
      <c r="B53" s="5" t="s">
        <v>56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2:14" s="5" customFormat="1" x14ac:dyDescent="0.2">
      <c r="B54" s="5" t="s">
        <v>57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</sheetData>
  <hyperlinks>
    <hyperlink ref="A1" location="Main!A1" display="Main" xr:uid="{0C2CB192-972E-49C2-986E-DB4F425D45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Jefferson Hwang-F22B</cp:lastModifiedBy>
  <dcterms:created xsi:type="dcterms:W3CDTF">2022-09-02T02:52:19Z</dcterms:created>
  <dcterms:modified xsi:type="dcterms:W3CDTF">2024-03-01T08:25:37Z</dcterms:modified>
</cp:coreProperties>
</file>