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0490" windowHeight="7755" tabRatio="890" firstSheet="1" activeTab="10"/>
  </bookViews>
  <sheets>
    <sheet name="Receipt Details" sheetId="1" r:id="rId1"/>
    <sheet name="Divider Sort" sheetId="2" r:id="rId2"/>
    <sheet name="201N Production" sheetId="12" state="hidden" r:id="rId3"/>
    <sheet name="Pallet &amp; Top Frame Sort" sheetId="3" r:id="rId4"/>
    <sheet name="Pallet &amp; TF Repair" sheetId="4" r:id="rId5"/>
    <sheet name="Pallet &amp; TF Dismantle" sheetId="5" r:id="rId6"/>
    <sheet name="Despatch Advice" sheetId="6" r:id="rId7"/>
    <sheet name="309 SAP Daily Scrap" sheetId="7" r:id="rId8"/>
    <sheet name="Stocktake Adjustment" sheetId="10" r:id="rId9"/>
    <sheet name="Weekly Report" sheetId="11" r:id="rId10"/>
    <sheet name="Sheet1" sheetId="14" r:id="rId11"/>
  </sheets>
  <definedNames>
    <definedName name="_xlnm._FilterDatabase" localSheetId="3" hidden="1">'Pallet &amp; Top Frame Sort'!$B$2:$M$38</definedName>
    <definedName name="_xlnm._FilterDatabase" localSheetId="0" hidden="1">'Receipt Details'!$B$2:$BA$51</definedName>
    <definedName name="_xlnm.Print_Titles" localSheetId="9">'Weekly Report'!$1:$8</definedName>
  </definedNames>
  <calcPr calcId="125725" calcOnSave="0"/>
</workbook>
</file>

<file path=xl/calcChain.xml><?xml version="1.0" encoding="utf-8"?>
<calcChain xmlns="http://schemas.openxmlformats.org/spreadsheetml/2006/main">
  <c r="E32" i="14"/>
  <c r="F32"/>
  <c r="G32"/>
  <c r="D32"/>
  <c r="E38"/>
  <c r="F38"/>
  <c r="G38"/>
  <c r="D38"/>
  <c r="E27"/>
  <c r="F27"/>
  <c r="G27"/>
  <c r="D27"/>
  <c r="AU52" i="1" l="1"/>
  <c r="AT52"/>
  <c r="AS52"/>
  <c r="AR52"/>
  <c r="AQ52"/>
  <c r="AP52"/>
  <c r="AO52"/>
  <c r="AN52"/>
  <c r="AM52"/>
  <c r="AL52"/>
  <c r="AK52"/>
  <c r="AJ52"/>
  <c r="AI52"/>
  <c r="AH52"/>
  <c r="AG52"/>
  <c r="AF52"/>
  <c r="AE52"/>
  <c r="P52"/>
  <c r="O52"/>
  <c r="N52"/>
  <c r="M52"/>
  <c r="L52"/>
  <c r="K52"/>
  <c r="J52"/>
  <c r="Q52"/>
  <c r="R52"/>
  <c r="S52"/>
  <c r="T52"/>
  <c r="U52"/>
  <c r="V52"/>
  <c r="W52"/>
  <c r="X52"/>
  <c r="Y52"/>
  <c r="Z52"/>
  <c r="AA52"/>
  <c r="AB52"/>
  <c r="AC52"/>
  <c r="AD52"/>
  <c r="H52"/>
  <c r="P12" i="2" l="1"/>
  <c r="P15"/>
  <c r="P7"/>
  <c r="P8"/>
  <c r="P54"/>
  <c r="P20"/>
  <c r="P9"/>
  <c r="P10"/>
  <c r="P11"/>
  <c r="O12"/>
  <c r="O15"/>
  <c r="O7"/>
  <c r="O8"/>
  <c r="O9"/>
  <c r="O10"/>
  <c r="O11"/>
  <c r="P4"/>
  <c r="O4"/>
  <c r="P6"/>
  <c r="O6"/>
  <c r="P5"/>
  <c r="O5"/>
  <c r="C53" i="11" l="1"/>
  <c r="D25" i="5" l="1"/>
  <c r="E25"/>
  <c r="F25"/>
  <c r="G25"/>
  <c r="C54" i="11"/>
  <c r="E38" i="3"/>
  <c r="C25" i="11" s="1"/>
  <c r="F38" i="3"/>
  <c r="G38"/>
  <c r="H38"/>
  <c r="I38"/>
  <c r="J38"/>
  <c r="K38"/>
  <c r="L38"/>
  <c r="M38"/>
  <c r="D38"/>
  <c r="G13" i="10" l="1"/>
  <c r="X48" i="6"/>
  <c r="F21" i="11" s="1"/>
  <c r="J48" i="6"/>
  <c r="C21" i="11" s="1"/>
  <c r="K48" i="6"/>
  <c r="L48"/>
  <c r="M48"/>
  <c r="O48"/>
  <c r="P48"/>
  <c r="D21" i="11" s="1"/>
  <c r="Q48" i="6"/>
  <c r="R48"/>
  <c r="S48"/>
  <c r="E21" i="11" s="1"/>
  <c r="T48" i="6"/>
  <c r="U48"/>
  <c r="V48"/>
  <c r="W48"/>
  <c r="Y48"/>
  <c r="Z48"/>
  <c r="AA48"/>
  <c r="N48"/>
  <c r="K55" i="2"/>
  <c r="L55"/>
  <c r="M55"/>
  <c r="E17" i="11" l="1"/>
  <c r="F17"/>
  <c r="D17"/>
  <c r="C17"/>
  <c r="P72" i="2" l="1"/>
  <c r="P71"/>
  <c r="P70"/>
  <c r="P69"/>
  <c r="D61" i="11" l="1"/>
  <c r="G35" i="10"/>
  <c r="G34"/>
  <c r="D62" i="11" l="1"/>
  <c r="D26" i="12"/>
  <c r="G25" i="10" s="1"/>
  <c r="E26" i="12"/>
  <c r="G26"/>
  <c r="H26"/>
  <c r="I26"/>
  <c r="J26"/>
  <c r="K26"/>
  <c r="G26" i="10" l="1"/>
  <c r="F67" i="11" l="1"/>
  <c r="E67"/>
  <c r="D67"/>
  <c r="C67"/>
  <c r="E63"/>
  <c r="D63"/>
  <c r="C63"/>
  <c r="D60"/>
  <c r="C60"/>
  <c r="D59"/>
  <c r="C59"/>
  <c r="E58"/>
  <c r="D58"/>
  <c r="C58"/>
  <c r="C55"/>
  <c r="G54"/>
  <c r="P50" i="2"/>
  <c r="P51"/>
  <c r="O50"/>
  <c r="O51"/>
  <c r="AH61"/>
  <c r="E56"/>
  <c r="H57"/>
  <c r="T61"/>
  <c r="Q70" s="1"/>
  <c r="AI61"/>
  <c r="BM61"/>
  <c r="BL61"/>
  <c r="BK61"/>
  <c r="BJ61"/>
  <c r="BI61"/>
  <c r="BH61"/>
  <c r="BG61"/>
  <c r="BF61"/>
  <c r="BE61"/>
  <c r="BD61"/>
  <c r="BC61"/>
  <c r="BB61"/>
  <c r="BA61"/>
  <c r="AZ61"/>
  <c r="AY61"/>
  <c r="AX61"/>
  <c r="AW61"/>
  <c r="AV61"/>
  <c r="AU61"/>
  <c r="AT61"/>
  <c r="AS61"/>
  <c r="AR61"/>
  <c r="E57"/>
  <c r="W61"/>
  <c r="V61"/>
  <c r="P45"/>
  <c r="P46"/>
  <c r="P47"/>
  <c r="P48"/>
  <c r="P49"/>
  <c r="P52"/>
  <c r="P53"/>
  <c r="O45"/>
  <c r="O46"/>
  <c r="O47"/>
  <c r="O48"/>
  <c r="O49"/>
  <c r="O52"/>
  <c r="O53"/>
  <c r="G56"/>
  <c r="H56"/>
  <c r="I56"/>
  <c r="J56"/>
  <c r="S61"/>
  <c r="R69" s="1"/>
  <c r="U61"/>
  <c r="R70" s="1"/>
  <c r="X61"/>
  <c r="Y61"/>
  <c r="Z61"/>
  <c r="AA61"/>
  <c r="R71" s="1"/>
  <c r="AB61"/>
  <c r="AC61"/>
  <c r="AD61"/>
  <c r="AE61"/>
  <c r="AF61"/>
  <c r="Q72" s="1"/>
  <c r="AG61"/>
  <c r="R72" s="1"/>
  <c r="AJ61"/>
  <c r="AK61"/>
  <c r="AL61"/>
  <c r="AM61"/>
  <c r="R61"/>
  <c r="Q69" s="1"/>
  <c r="P16"/>
  <c r="O16"/>
  <c r="F56"/>
  <c r="O24"/>
  <c r="P24"/>
  <c r="O14"/>
  <c r="P14"/>
  <c r="O25"/>
  <c r="P25"/>
  <c r="O17"/>
  <c r="P17"/>
  <c r="O28"/>
  <c r="P28"/>
  <c r="O26"/>
  <c r="P26"/>
  <c r="O20"/>
  <c r="P18"/>
  <c r="P19"/>
  <c r="P13"/>
  <c r="P23"/>
  <c r="P21"/>
  <c r="P22"/>
  <c r="P27"/>
  <c r="P31"/>
  <c r="P32"/>
  <c r="P30"/>
  <c r="P29"/>
  <c r="P33"/>
  <c r="P34"/>
  <c r="P35"/>
  <c r="P36"/>
  <c r="P37"/>
  <c r="P38"/>
  <c r="P39"/>
  <c r="P40"/>
  <c r="P41"/>
  <c r="P42"/>
  <c r="P43"/>
  <c r="P44"/>
  <c r="O18"/>
  <c r="O19"/>
  <c r="O13"/>
  <c r="O23"/>
  <c r="O21"/>
  <c r="O22"/>
  <c r="O27"/>
  <c r="O31"/>
  <c r="O32"/>
  <c r="O30"/>
  <c r="O29"/>
  <c r="O33"/>
  <c r="O34"/>
  <c r="O35"/>
  <c r="O36"/>
  <c r="O37"/>
  <c r="O38"/>
  <c r="O39"/>
  <c r="O40"/>
  <c r="O41"/>
  <c r="O42"/>
  <c r="O43"/>
  <c r="O44"/>
  <c r="O54"/>
  <c r="F84" i="11"/>
  <c r="C84"/>
  <c r="L26" i="4"/>
  <c r="M26"/>
  <c r="N26"/>
  <c r="O26"/>
  <c r="P26"/>
  <c r="Q26"/>
  <c r="R26"/>
  <c r="S26"/>
  <c r="T26"/>
  <c r="U26"/>
  <c r="G26"/>
  <c r="I26"/>
  <c r="J26"/>
  <c r="K26"/>
  <c r="E26"/>
  <c r="F26"/>
  <c r="G18" i="10"/>
  <c r="G19"/>
  <c r="G20"/>
  <c r="G21"/>
  <c r="G22"/>
  <c r="G23"/>
  <c r="G24"/>
  <c r="G27"/>
  <c r="H25" i="5"/>
  <c r="I25"/>
  <c r="J25"/>
  <c r="AR65" i="2" l="1"/>
  <c r="E84" i="11" s="1"/>
  <c r="D29"/>
  <c r="AS63" i="2"/>
  <c r="G16" i="10"/>
  <c r="S69" i="2"/>
  <c r="Q71"/>
  <c r="S71" s="1"/>
  <c r="G39" i="10"/>
  <c r="C41" i="11"/>
  <c r="G17" i="10"/>
  <c r="G38"/>
  <c r="G33"/>
  <c r="C37" i="11"/>
  <c r="D37"/>
  <c r="D45"/>
  <c r="C17" i="7"/>
  <c r="C45" i="11"/>
  <c r="G32" i="10"/>
  <c r="G31"/>
  <c r="G28"/>
  <c r="C51" i="11"/>
  <c r="H26" i="4"/>
  <c r="G30" i="10"/>
  <c r="D25" i="11"/>
  <c r="G29" i="10"/>
  <c r="D41" i="11"/>
  <c r="C48"/>
  <c r="C14" i="7"/>
  <c r="D26" i="4"/>
  <c r="C29" i="11"/>
  <c r="S63" i="2"/>
  <c r="D33" i="11"/>
  <c r="C16" i="7"/>
  <c r="C33" i="11"/>
  <c r="E72"/>
  <c r="F57" i="2"/>
  <c r="R64" s="1"/>
  <c r="R65"/>
  <c r="D84" i="11" s="1"/>
  <c r="M56" i="2"/>
  <c r="C15" i="7"/>
  <c r="D72" i="11"/>
  <c r="K56" i="2"/>
  <c r="L56"/>
  <c r="I57"/>
  <c r="AR64" s="1"/>
  <c r="R63"/>
  <c r="AR63"/>
  <c r="E29" i="11" l="1"/>
  <c r="D76" s="1"/>
  <c r="D78" s="1"/>
  <c r="E25"/>
  <c r="C76" s="1"/>
  <c r="C78" s="1"/>
  <c r="E33"/>
  <c r="E76" s="1"/>
  <c r="E41"/>
  <c r="S74" i="2"/>
  <c r="G36" i="10"/>
  <c r="E37" i="11"/>
  <c r="F76" s="1"/>
  <c r="G37" i="10"/>
  <c r="E45" i="11"/>
  <c r="C72"/>
  <c r="G15" i="10"/>
  <c r="C70" i="11"/>
  <c r="C71"/>
  <c r="Q1" i="1" l="1"/>
</calcChain>
</file>

<file path=xl/sharedStrings.xml><?xml version="1.0" encoding="utf-8"?>
<sst xmlns="http://schemas.openxmlformats.org/spreadsheetml/2006/main" count="636" uniqueCount="261">
  <si>
    <t>Customer</t>
  </si>
  <si>
    <t>201u</t>
  </si>
  <si>
    <t>300u</t>
  </si>
  <si>
    <t>Status</t>
  </si>
  <si>
    <t>400u</t>
  </si>
  <si>
    <t>Trans Co</t>
  </si>
  <si>
    <t>Truck Reg</t>
  </si>
  <si>
    <t>Driver</t>
  </si>
  <si>
    <t>Good Qty</t>
  </si>
  <si>
    <t>Scrap Qty</t>
  </si>
  <si>
    <t>PRV  No</t>
  </si>
  <si>
    <t>Date</t>
  </si>
  <si>
    <t>Physical</t>
  </si>
  <si>
    <t>Glass</t>
  </si>
  <si>
    <t>Water</t>
  </si>
  <si>
    <t>Operator</t>
  </si>
  <si>
    <t>Minutes</t>
  </si>
  <si>
    <t>Date Sorted</t>
  </si>
  <si>
    <t>UR</t>
  </si>
  <si>
    <t>BL</t>
  </si>
  <si>
    <t>Bagging</t>
  </si>
  <si>
    <t>Plate</t>
  </si>
  <si>
    <t xml:space="preserve">                  100n</t>
  </si>
  <si>
    <t>Quantity</t>
  </si>
  <si>
    <t>Repair Operator</t>
  </si>
  <si>
    <t>SC</t>
  </si>
  <si>
    <t>Barcode</t>
  </si>
  <si>
    <t>Strapping</t>
  </si>
  <si>
    <t>New                  Pine Bearer 90x45x1090</t>
  </si>
  <si>
    <t>New                 Pine Deck 140x21x1420</t>
  </si>
  <si>
    <t>New             Pine Deck 100x21x1420</t>
  </si>
  <si>
    <t>Reclaim                Pine Deck 140x21x1420</t>
  </si>
  <si>
    <t>Reclaim           Pine Bearer 90x45x1090</t>
  </si>
  <si>
    <t>Reclaim               Pine Deck 100x21x1420</t>
  </si>
  <si>
    <t xml:space="preserve">Nails       </t>
  </si>
  <si>
    <t>Date of Repair</t>
  </si>
  <si>
    <t>Date of Dismantle</t>
  </si>
  <si>
    <t>Dismantle Operator</t>
  </si>
  <si>
    <t>Docket No</t>
  </si>
  <si>
    <t>Carrier</t>
  </si>
  <si>
    <t>QI</t>
  </si>
  <si>
    <t>Item</t>
  </si>
  <si>
    <t>Scrap Produced</t>
  </si>
  <si>
    <t xml:space="preserve">SAP Daily Scrap Transactions </t>
  </si>
  <si>
    <t xml:space="preserve">Production to: </t>
  </si>
  <si>
    <t>Printed by:</t>
  </si>
  <si>
    <t>SAP Reference No</t>
  </si>
  <si>
    <t>Input Operator</t>
  </si>
  <si>
    <t>Last Stocktake Date</t>
  </si>
  <si>
    <t>Stocktake Date</t>
  </si>
  <si>
    <t>Description</t>
  </si>
  <si>
    <t>Current Balance</t>
  </si>
  <si>
    <t>New Balance</t>
  </si>
  <si>
    <t>NE</t>
  </si>
  <si>
    <t>Scalloped (Notched) Pallet</t>
  </si>
  <si>
    <t>Adjustments</t>
  </si>
  <si>
    <t>GPA Pallet 2 Way 1420x1090</t>
  </si>
  <si>
    <t>International Pallet 1200x1000</t>
  </si>
  <si>
    <t>Composite Sheet 1420x1090</t>
  </si>
  <si>
    <t>Hollow Profile 1000 GSM 1420x1090</t>
  </si>
  <si>
    <t>Top Frame 1420x1090</t>
  </si>
  <si>
    <t>201s</t>
  </si>
  <si>
    <t>300s</t>
  </si>
  <si>
    <t>No</t>
  </si>
  <si>
    <t xml:space="preserve">PRV </t>
  </si>
  <si>
    <t xml:space="preserve">Date </t>
  </si>
  <si>
    <t xml:space="preserve">Time </t>
  </si>
  <si>
    <t>Sort</t>
  </si>
  <si>
    <t xml:space="preserve">          Items Added</t>
  </si>
  <si>
    <t xml:space="preserve">                                                                                                      Materials Required</t>
  </si>
  <si>
    <t xml:space="preserve">                          Materials Recovered</t>
  </si>
  <si>
    <t xml:space="preserve">SAP Goods Issue      </t>
  </si>
  <si>
    <t>Purchase Order</t>
  </si>
  <si>
    <t>In</t>
  </si>
  <si>
    <t>Out</t>
  </si>
  <si>
    <t xml:space="preserve">                  Damage Details %</t>
  </si>
  <si>
    <t>Stocktake Adjustment - Stock on Hand</t>
  </si>
  <si>
    <t>PRV No</t>
  </si>
  <si>
    <t>PG</t>
  </si>
  <si>
    <t>Total QI</t>
  </si>
  <si>
    <t>QI Qty</t>
  </si>
  <si>
    <t xml:space="preserve">             100n</t>
  </si>
  <si>
    <t xml:space="preserve">          400u</t>
  </si>
  <si>
    <t>BL Quantity</t>
  </si>
  <si>
    <t>100 SC Quantity</t>
  </si>
  <si>
    <t>400 SC Quantity</t>
  </si>
  <si>
    <t>Est</t>
  </si>
  <si>
    <t xml:space="preserve">           Productivity </t>
  </si>
  <si>
    <t>Mnts</t>
  </si>
  <si>
    <t>Receipts Date from:</t>
  </si>
  <si>
    <t>Prepared by</t>
  </si>
  <si>
    <t>Composite</t>
  </si>
  <si>
    <t>Hollow Profile</t>
  </si>
  <si>
    <t>Top Frames</t>
  </si>
  <si>
    <t>Transport Movement In</t>
  </si>
  <si>
    <t xml:space="preserve"> </t>
  </si>
  <si>
    <t>Operating Hours in Wk</t>
  </si>
  <si>
    <t>Transport Movement Out</t>
  </si>
  <si>
    <t>Total Truck Movements</t>
  </si>
  <si>
    <t>Truck Movement Ratio</t>
  </si>
  <si>
    <t>Stock on Hand</t>
  </si>
  <si>
    <t>Pallet  100n</t>
  </si>
  <si>
    <t>Composite - 201</t>
  </si>
  <si>
    <t>Hollow Profile - 300</t>
  </si>
  <si>
    <t>Top Frame</t>
  </si>
  <si>
    <t xml:space="preserve">Pallet </t>
  </si>
  <si>
    <t>Blocked % for Repair or Dismantling</t>
  </si>
  <si>
    <t>Repair Rate % (UR/QI)</t>
  </si>
  <si>
    <t>Scrap Rate % (SC/QI)</t>
  </si>
  <si>
    <t>Qty on Hand Scrap</t>
  </si>
  <si>
    <t xml:space="preserve">Productivity </t>
  </si>
  <si>
    <t>100n</t>
  </si>
  <si>
    <t>Total Sorted</t>
  </si>
  <si>
    <t>Sorted/Oprtr/Hr</t>
  </si>
  <si>
    <t>Total Hours</t>
  </si>
  <si>
    <t>Sort Centre:</t>
  </si>
  <si>
    <t>Total Time</t>
  </si>
  <si>
    <t>Weekly Summary Report</t>
  </si>
  <si>
    <t>Pack item received</t>
  </si>
  <si>
    <t>Ex Customers</t>
  </si>
  <si>
    <t>Total received</t>
  </si>
  <si>
    <t>Pack item dispatched</t>
  </si>
  <si>
    <t>Total Pack Item</t>
  </si>
  <si>
    <t>201 QI</t>
  </si>
  <si>
    <t>300 QI</t>
  </si>
  <si>
    <t>400 QI</t>
  </si>
  <si>
    <t>Total Repaired</t>
  </si>
  <si>
    <t>100 BL</t>
  </si>
  <si>
    <t>400BL</t>
  </si>
  <si>
    <t>Total Dismantled</t>
  </si>
  <si>
    <t>100SC</t>
  </si>
  <si>
    <t>400SC</t>
  </si>
  <si>
    <t>201s                      Composite</t>
  </si>
  <si>
    <t>Sorted/Oprt/Hr</t>
  </si>
  <si>
    <t>No. of Operators</t>
  </si>
  <si>
    <t>100UR</t>
  </si>
  <si>
    <t>Ttl Sorted</t>
  </si>
  <si>
    <t>Date Received</t>
  </si>
  <si>
    <t>Consignment Note / PRV</t>
  </si>
  <si>
    <t>Quantity Received</t>
  </si>
  <si>
    <t>Production Date</t>
  </si>
  <si>
    <t>201N Produced</t>
  </si>
  <si>
    <t>Quantity Used</t>
  </si>
  <si>
    <t>Quantity Scrap</t>
  </si>
  <si>
    <t>682884 Cardboard</t>
  </si>
  <si>
    <t xml:space="preserve"> 200N Masonite</t>
  </si>
  <si>
    <t>Comment</t>
  </si>
  <si>
    <t>NEW</t>
  </si>
  <si>
    <t>BAGGING</t>
  </si>
  <si>
    <t>Masonite</t>
  </si>
  <si>
    <t xml:space="preserve">Cardboard </t>
  </si>
  <si>
    <t>Hollow Profile 1500 GSM 1420x1090</t>
  </si>
  <si>
    <t xml:space="preserve">Smart Pads </t>
  </si>
  <si>
    <t>Hollow Profile - 301</t>
  </si>
  <si>
    <t>Smart Pads - 315</t>
  </si>
  <si>
    <t>Received</t>
  </si>
  <si>
    <t>Arrived</t>
  </si>
  <si>
    <t>Departed</t>
  </si>
  <si>
    <t>Ttl Sort</t>
  </si>
  <si>
    <t>Ttl Hrs</t>
  </si>
  <si>
    <t>Average/Hr</t>
  </si>
  <si>
    <t>Average per oprtr</t>
  </si>
  <si>
    <t>V1.0.0</t>
  </si>
  <si>
    <r>
      <t xml:space="preserve">       </t>
    </r>
    <r>
      <rPr>
        <b/>
        <sz val="12"/>
        <color theme="1"/>
        <rFont val="Calibri"/>
        <family val="2"/>
        <scheme val="minor"/>
      </rPr>
      <t>Editable</t>
    </r>
  </si>
  <si>
    <r>
      <t xml:space="preserve">       </t>
    </r>
    <r>
      <rPr>
        <b/>
        <sz val="12"/>
        <color theme="1"/>
        <rFont val="Calibri"/>
        <family val="2"/>
        <scheme val="minor"/>
      </rPr>
      <t>Not Editable</t>
    </r>
  </si>
  <si>
    <t>Background color tips:</t>
  </si>
  <si>
    <t>TemplateVersion:</t>
  </si>
  <si>
    <t>Georgina Metcalf</t>
  </si>
  <si>
    <t>Ex OI St Marys</t>
  </si>
  <si>
    <t>Ex OI Gillman</t>
  </si>
  <si>
    <t>Ex OI Laverton</t>
  </si>
  <si>
    <t>Ex OI West End</t>
  </si>
  <si>
    <t>To OI Melbourne</t>
  </si>
  <si>
    <t>Rcvd By</t>
  </si>
  <si>
    <t>SAP Order No</t>
  </si>
  <si>
    <t>Stor</t>
  </si>
  <si>
    <t>PUD</t>
  </si>
  <si>
    <t>TF UD</t>
  </si>
  <si>
    <t xml:space="preserve">                                           100n</t>
  </si>
  <si>
    <t>Loc</t>
  </si>
  <si>
    <t>Cust Count</t>
  </si>
  <si>
    <t>Credit Qty</t>
  </si>
  <si>
    <t xml:space="preserve">                                            201u</t>
  </si>
  <si>
    <t xml:space="preserve">                          300u</t>
  </si>
  <si>
    <t xml:space="preserve">                                        400u</t>
  </si>
  <si>
    <t>105n</t>
  </si>
  <si>
    <t>DRAKEEst</t>
  </si>
  <si>
    <t>BC</t>
  </si>
  <si>
    <t>DC</t>
  </si>
  <si>
    <t>IB</t>
  </si>
  <si>
    <t>JJ</t>
  </si>
  <si>
    <t>MT</t>
  </si>
  <si>
    <t>NL</t>
  </si>
  <si>
    <t>PM</t>
  </si>
  <si>
    <t>RD</t>
  </si>
  <si>
    <t>SF</t>
  </si>
  <si>
    <t>DrakeGillman</t>
  </si>
  <si>
    <t>Vinpac International</t>
  </si>
  <si>
    <t>B/W</t>
  </si>
  <si>
    <t>Wolf Blass</t>
  </si>
  <si>
    <t>GTS</t>
  </si>
  <si>
    <t>O/I Perth</t>
  </si>
  <si>
    <t>Linfox</t>
  </si>
  <si>
    <t>100s                     Pallet</t>
  </si>
  <si>
    <t>O/S</t>
  </si>
  <si>
    <t>Nuri Traders</t>
  </si>
  <si>
    <t>O/I WA</t>
  </si>
  <si>
    <t>Georgie Metcalf</t>
  </si>
  <si>
    <t>O/I</t>
  </si>
  <si>
    <t>-</t>
  </si>
  <si>
    <t xml:space="preserve">SA Brewing </t>
  </si>
  <si>
    <t>Orlando</t>
  </si>
  <si>
    <t>Tyrrells Wines</t>
  </si>
  <si>
    <t>AVL Merbein</t>
  </si>
  <si>
    <t>Salona Estate Wines</t>
  </si>
  <si>
    <t xml:space="preserve">Pikerings </t>
  </si>
  <si>
    <t>Portavin</t>
  </si>
  <si>
    <t>Coca Cola</t>
  </si>
  <si>
    <t>Pernod Ricard Wine Makers</t>
  </si>
  <si>
    <t>Knappstein Brewery</t>
  </si>
  <si>
    <t>Plasdene Glass Pak</t>
  </si>
  <si>
    <t>CS</t>
  </si>
  <si>
    <t>Peter Lehman Wines</t>
  </si>
  <si>
    <t>J</t>
  </si>
  <si>
    <t>ST</t>
  </si>
  <si>
    <t>Taylors Wines</t>
  </si>
  <si>
    <t>Jacka Brothers</t>
  </si>
  <si>
    <t>Brown Brothers</t>
  </si>
  <si>
    <t>MTS</t>
  </si>
  <si>
    <t>Debortoli Wines</t>
  </si>
  <si>
    <t>Milawa Transport</t>
  </si>
  <si>
    <t>Vintac International</t>
  </si>
  <si>
    <t>Bortoli</t>
  </si>
  <si>
    <t>Warburn</t>
  </si>
  <si>
    <t>Barossa Bottlers</t>
  </si>
  <si>
    <t>Penfold</t>
  </si>
  <si>
    <t xml:space="preserve">O/I </t>
  </si>
  <si>
    <t>Beelgara</t>
  </si>
  <si>
    <t>DeBortoli</t>
  </si>
  <si>
    <t>SA Brewing</t>
  </si>
  <si>
    <t>Plasdenet</t>
  </si>
  <si>
    <t>Lehman</t>
  </si>
  <si>
    <t>Salena</t>
  </si>
  <si>
    <t>Best Bottlers</t>
  </si>
  <si>
    <t>Vinpac</t>
  </si>
  <si>
    <t>Justin</t>
  </si>
  <si>
    <t>S.Fooks</t>
  </si>
  <si>
    <t>No Repairs Done this week as two people on Dismantaling</t>
  </si>
  <si>
    <t>Peter</t>
  </si>
  <si>
    <t>Sean</t>
  </si>
  <si>
    <t>O/I NSW</t>
  </si>
  <si>
    <t>300u                     Black Hollow Profile</t>
  </si>
  <si>
    <t>400u                          Top Frames</t>
  </si>
  <si>
    <t>201u                   Composite</t>
  </si>
  <si>
    <t>100n                       Pallet</t>
  </si>
  <si>
    <t>201UR                  Composite</t>
  </si>
  <si>
    <t>300UR                         Black Hollow Profile</t>
  </si>
  <si>
    <t>400UR                            Top Frames</t>
  </si>
  <si>
    <t>400s                                Top Frames</t>
  </si>
  <si>
    <t>300s                               Black Hollow Profile</t>
  </si>
  <si>
    <t>Others (OI T-Store) WA</t>
  </si>
</sst>
</file>

<file path=xl/styles.xml><?xml version="1.0" encoding="utf-8"?>
<styleSheet xmlns="http://schemas.openxmlformats.org/spreadsheetml/2006/main">
  <numFmts count="4">
    <numFmt numFmtId="164" formatCode="[$-C09]dd\-mmm\-yy;@"/>
    <numFmt numFmtId="165" formatCode="h:mm:\ AM/PM"/>
    <numFmt numFmtId="166" formatCode="0.0%"/>
    <numFmt numFmtId="167" formatCode="0.0"/>
  </numFmts>
  <fonts count="1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ashed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02">
    <xf numFmtId="0" fontId="0" fillId="0" borderId="0" xfId="0"/>
    <xf numFmtId="164" fontId="0" fillId="0" borderId="0" xfId="0" applyNumberFormat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8" xfId="0" applyFont="1" applyFill="1" applyBorder="1" applyAlignment="1"/>
    <xf numFmtId="0" fontId="3" fillId="2" borderId="9" xfId="0" applyFont="1" applyFill="1" applyBorder="1" applyAlignment="1"/>
    <xf numFmtId="0" fontId="3" fillId="2" borderId="2" xfId="0" applyFont="1" applyFill="1" applyBorder="1" applyAlignment="1">
      <alignment horizontal="center"/>
    </xf>
    <xf numFmtId="0" fontId="4" fillId="0" borderId="0" xfId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horizontal="right" vertical="center" wrapText="1"/>
    </xf>
    <xf numFmtId="0" fontId="0" fillId="0" borderId="0" xfId="0" applyAlignment="1"/>
    <xf numFmtId="0" fontId="6" fillId="0" borderId="0" xfId="0" applyFont="1" applyAlignment="1">
      <alignment vertical="top" wrapText="1"/>
    </xf>
    <xf numFmtId="0" fontId="5" fillId="0" borderId="0" xfId="0" applyFont="1"/>
    <xf numFmtId="0" fontId="7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164" fontId="0" fillId="0" borderId="0" xfId="0" applyNumberFormat="1" applyAlignment="1">
      <alignment horizontal="left" vertical="top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left"/>
    </xf>
    <xf numFmtId="0" fontId="0" fillId="0" borderId="1" xfId="0" applyBorder="1" applyAlignment="1">
      <alignment horizontal="left"/>
    </xf>
    <xf numFmtId="165" fontId="0" fillId="0" borderId="0" xfId="0" applyNumberFormat="1"/>
    <xf numFmtId="20" fontId="0" fillId="0" borderId="0" xfId="0" applyNumberFormat="1"/>
    <xf numFmtId="0" fontId="0" fillId="0" borderId="1" xfId="0" applyBorder="1" applyAlignment="1">
      <alignment horizontal="center"/>
    </xf>
    <xf numFmtId="1" fontId="0" fillId="0" borderId="0" xfId="0" applyNumberFormat="1"/>
    <xf numFmtId="164" fontId="0" fillId="0" borderId="1" xfId="0" applyNumberFormat="1" applyBorder="1" applyAlignment="1">
      <alignment horizontal="left"/>
    </xf>
    <xf numFmtId="164" fontId="0" fillId="0" borderId="13" xfId="0" applyNumberFormat="1" applyBorder="1" applyAlignment="1">
      <alignment horizontal="left"/>
    </xf>
    <xf numFmtId="0" fontId="0" fillId="3" borderId="13" xfId="0" applyFill="1" applyBorder="1" applyAlignment="1">
      <alignment horizontal="left"/>
    </xf>
    <xf numFmtId="164" fontId="0" fillId="3" borderId="13" xfId="0" applyNumberFormat="1" applyFill="1" applyBorder="1" applyAlignment="1">
      <alignment horizontal="left"/>
    </xf>
    <xf numFmtId="0" fontId="3" fillId="4" borderId="17" xfId="0" applyFont="1" applyFill="1" applyBorder="1" applyAlignment="1">
      <alignment vertical="center"/>
    </xf>
    <xf numFmtId="164" fontId="3" fillId="4" borderId="6" xfId="0" applyNumberFormat="1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3" fillId="4" borderId="6" xfId="0" applyFont="1" applyFill="1" applyBorder="1" applyAlignment="1">
      <alignment horizontal="center" vertical="center"/>
    </xf>
    <xf numFmtId="20" fontId="3" fillId="4" borderId="6" xfId="0" applyNumberFormat="1" applyFont="1" applyFill="1" applyBorder="1" applyAlignment="1">
      <alignment vertical="center"/>
    </xf>
    <xf numFmtId="0" fontId="3" fillId="2" borderId="17" xfId="0" applyFont="1" applyFill="1" applyBorder="1" applyAlignment="1">
      <alignment vertical="center"/>
    </xf>
    <xf numFmtId="0" fontId="3" fillId="2" borderId="19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15" xfId="0" applyFont="1" applyFill="1" applyBorder="1" applyAlignment="1"/>
    <xf numFmtId="0" fontId="3" fillId="2" borderId="20" xfId="0" applyFont="1" applyFill="1" applyBorder="1" applyAlignment="1"/>
    <xf numFmtId="0" fontId="3" fillId="2" borderId="3" xfId="0" applyFont="1" applyFill="1" applyBorder="1" applyAlignment="1">
      <alignment horizontal="left" wrapText="1"/>
    </xf>
    <xf numFmtId="0" fontId="3" fillId="2" borderId="3" xfId="0" applyFont="1" applyFill="1" applyBorder="1" applyAlignment="1"/>
    <xf numFmtId="0" fontId="3" fillId="2" borderId="6" xfId="0" applyFont="1" applyFill="1" applyBorder="1" applyAlignment="1">
      <alignment wrapText="1"/>
    </xf>
    <xf numFmtId="0" fontId="3" fillId="2" borderId="3" xfId="0" applyFont="1" applyFill="1" applyBorder="1" applyAlignment="1">
      <alignment horizontal="left" vertical="center"/>
    </xf>
    <xf numFmtId="164" fontId="3" fillId="2" borderId="17" xfId="0" applyNumberFormat="1" applyFont="1" applyFill="1" applyBorder="1" applyAlignment="1">
      <alignment vertical="center" wrapText="1"/>
    </xf>
    <xf numFmtId="164" fontId="3" fillId="2" borderId="19" xfId="0" applyNumberFormat="1" applyFont="1" applyFill="1" applyBorder="1" applyAlignment="1">
      <alignment wrapText="1"/>
    </xf>
    <xf numFmtId="0" fontId="5" fillId="0" borderId="12" xfId="0" applyFont="1" applyBorder="1" applyAlignment="1">
      <alignment horizontal="left"/>
    </xf>
    <xf numFmtId="0" fontId="5" fillId="0" borderId="21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13" xfId="0" applyNumberFormat="1" applyBorder="1" applyAlignment="1">
      <alignment horizontal="left"/>
    </xf>
    <xf numFmtId="0" fontId="3" fillId="2" borderId="17" xfId="0" applyFont="1" applyFill="1" applyBorder="1" applyAlignment="1">
      <alignment horizontal="left" wrapText="1"/>
    </xf>
    <xf numFmtId="0" fontId="3" fillId="2" borderId="16" xfId="0" applyFont="1" applyFill="1" applyBorder="1" applyAlignment="1">
      <alignment horizontal="left" wrapText="1"/>
    </xf>
    <xf numFmtId="164" fontId="3" fillId="2" borderId="19" xfId="0" applyNumberFormat="1" applyFont="1" applyFill="1" applyBorder="1" applyAlignment="1">
      <alignment horizontal="left" wrapText="1"/>
    </xf>
    <xf numFmtId="0" fontId="0" fillId="0" borderId="0" xfId="0" applyAlignment="1">
      <alignment horizontal="center"/>
    </xf>
    <xf numFmtId="0" fontId="3" fillId="2" borderId="3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164" fontId="0" fillId="0" borderId="0" xfId="0" applyNumberFormat="1" applyAlignment="1">
      <alignment horizontal="left"/>
    </xf>
    <xf numFmtId="0" fontId="3" fillId="2" borderId="2" xfId="0" applyFont="1" applyFill="1" applyBorder="1" applyAlignment="1"/>
    <xf numFmtId="0" fontId="3" fillId="2" borderId="23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/>
    </xf>
    <xf numFmtId="1" fontId="0" fillId="0" borderId="1" xfId="0" applyNumberFormat="1" applyBorder="1" applyAlignment="1">
      <alignment horizontal="left"/>
    </xf>
    <xf numFmtId="1" fontId="0" fillId="0" borderId="13" xfId="0" applyNumberFormat="1" applyBorder="1" applyAlignment="1">
      <alignment horizontal="left"/>
    </xf>
    <xf numFmtId="0" fontId="0" fillId="8" borderId="0" xfId="0" applyFill="1" applyAlignment="1">
      <alignment horizontal="left"/>
    </xf>
    <xf numFmtId="164" fontId="0" fillId="8" borderId="0" xfId="0" applyNumberFormat="1" applyFill="1" applyAlignment="1">
      <alignment horizontal="left"/>
    </xf>
    <xf numFmtId="0" fontId="0" fillId="0" borderId="0" xfId="0" applyBorder="1" applyAlignment="1">
      <alignment horizontal="left"/>
    </xf>
    <xf numFmtId="0" fontId="8" fillId="0" borderId="0" xfId="0" applyFont="1" applyAlignment="1">
      <alignment horizontal="left"/>
    </xf>
    <xf numFmtId="0" fontId="5" fillId="0" borderId="24" xfId="0" applyFont="1" applyBorder="1" applyAlignment="1">
      <alignment horizontal="left" vertical="top"/>
    </xf>
    <xf numFmtId="0" fontId="5" fillId="0" borderId="25" xfId="0" applyFont="1" applyBorder="1" applyAlignment="1">
      <alignment horizontal="left" vertical="top"/>
    </xf>
    <xf numFmtId="0" fontId="5" fillId="0" borderId="0" xfId="0" applyFont="1" applyBorder="1" applyAlignment="1">
      <alignment horizontal="left"/>
    </xf>
    <xf numFmtId="0" fontId="0" fillId="0" borderId="28" xfId="0" applyBorder="1" applyAlignment="1">
      <alignment horizontal="left"/>
    </xf>
    <xf numFmtId="0" fontId="5" fillId="0" borderId="28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164" fontId="0" fillId="0" borderId="0" xfId="0" applyNumberFormat="1" applyBorder="1" applyAlignment="1">
      <alignment horizontal="left"/>
    </xf>
    <xf numFmtId="164" fontId="3" fillId="2" borderId="30" xfId="0" applyNumberFormat="1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164" fontId="3" fillId="2" borderId="16" xfId="0" applyNumberFormat="1" applyFont="1" applyFill="1" applyBorder="1" applyAlignment="1">
      <alignment horizontal="left" vertical="center"/>
    </xf>
    <xf numFmtId="0" fontId="1" fillId="0" borderId="13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6" xfId="0" applyBorder="1" applyAlignment="1">
      <alignment horizontal="left"/>
    </xf>
    <xf numFmtId="0" fontId="0" fillId="0" borderId="34" xfId="0" applyBorder="1" applyAlignment="1">
      <alignment horizontal="left"/>
    </xf>
    <xf numFmtId="2" fontId="0" fillId="0" borderId="0" xfId="0" applyNumberFormat="1"/>
    <xf numFmtId="0" fontId="0" fillId="0" borderId="13" xfId="0" applyBorder="1" applyAlignment="1">
      <alignment horizontal="left"/>
    </xf>
    <xf numFmtId="20" fontId="0" fillId="0" borderId="13" xfId="0" applyNumberForma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164" fontId="5" fillId="0" borderId="28" xfId="0" applyNumberFormat="1" applyFont="1" applyBorder="1" applyAlignment="1">
      <alignment horizontal="center"/>
    </xf>
    <xf numFmtId="164" fontId="5" fillId="0" borderId="10" xfId="0" applyNumberFormat="1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 wrapText="1"/>
    </xf>
    <xf numFmtId="3" fontId="6" fillId="0" borderId="11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5" fillId="0" borderId="0" xfId="0" applyFont="1" applyAlignment="1">
      <alignment horizontal="left"/>
    </xf>
    <xf numFmtId="0" fontId="3" fillId="17" borderId="3" xfId="0" applyFont="1" applyFill="1" applyBorder="1" applyAlignment="1">
      <alignment horizontal="center" vertical="top" wrapText="1"/>
    </xf>
    <xf numFmtId="0" fontId="3" fillId="17" borderId="35" xfId="0" applyFon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64" fontId="0" fillId="0" borderId="13" xfId="0" quotePrefix="1" applyNumberFormat="1" applyBorder="1" applyAlignment="1">
      <alignment horizontal="left"/>
    </xf>
    <xf numFmtId="1" fontId="0" fillId="0" borderId="13" xfId="0" applyNumberFormat="1" applyFont="1" applyBorder="1" applyAlignment="1">
      <alignment horizontal="center"/>
    </xf>
    <xf numFmtId="1" fontId="0" fillId="3" borderId="13" xfId="0" applyNumberFormat="1" applyFill="1" applyBorder="1" applyAlignment="1">
      <alignment horizontal="right"/>
    </xf>
    <xf numFmtId="0" fontId="3" fillId="4" borderId="18" xfId="0" applyFont="1" applyFill="1" applyBorder="1" applyAlignment="1">
      <alignment vertical="center"/>
    </xf>
    <xf numFmtId="0" fontId="0" fillId="0" borderId="38" xfId="0" applyBorder="1" applyAlignment="1">
      <alignment horizontal="left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164" fontId="5" fillId="0" borderId="25" xfId="0" applyNumberFormat="1" applyFont="1" applyBorder="1" applyAlignment="1">
      <alignment horizontal="center" vertical="top"/>
    </xf>
    <xf numFmtId="0" fontId="5" fillId="0" borderId="25" xfId="0" applyFont="1" applyBorder="1" applyAlignment="1">
      <alignment horizontal="center" vertical="top"/>
    </xf>
    <xf numFmtId="0" fontId="5" fillId="0" borderId="26" xfId="0" applyFont="1" applyBorder="1" applyAlignment="1">
      <alignment horizontal="center" vertical="top"/>
    </xf>
    <xf numFmtId="1" fontId="5" fillId="0" borderId="28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13" xfId="0" applyFill="1" applyBorder="1" applyAlignment="1">
      <alignment horizontal="left"/>
    </xf>
    <xf numFmtId="0" fontId="3" fillId="4" borderId="16" xfId="0" applyFont="1" applyFill="1" applyBorder="1" applyAlignment="1">
      <alignment vertical="center"/>
    </xf>
    <xf numFmtId="164" fontId="3" fillId="4" borderId="3" xfId="0" applyNumberFormat="1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20" fontId="3" fillId="4" borderId="3" xfId="0" applyNumberFormat="1" applyFont="1" applyFill="1" applyBorder="1" applyAlignment="1">
      <alignment vertical="center"/>
    </xf>
    <xf numFmtId="0" fontId="3" fillId="4" borderId="35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left"/>
    </xf>
    <xf numFmtId="0" fontId="0" fillId="0" borderId="13" xfId="0" applyBorder="1" applyAlignment="1">
      <alignment horizontal="center" vertical="center"/>
    </xf>
    <xf numFmtId="20" fontId="0" fillId="0" borderId="13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5" fontId="0" fillId="0" borderId="0" xfId="0" applyNumberFormat="1"/>
    <xf numFmtId="9" fontId="0" fillId="0" borderId="31" xfId="0" applyNumberFormat="1" applyBorder="1" applyAlignment="1">
      <alignment horizontal="left"/>
    </xf>
    <xf numFmtId="9" fontId="0" fillId="0" borderId="14" xfId="0" applyNumberFormat="1" applyBorder="1" applyAlignment="1">
      <alignment horizontal="left"/>
    </xf>
    <xf numFmtId="0" fontId="9" fillId="0" borderId="43" xfId="0" applyFont="1" applyBorder="1" applyAlignment="1">
      <alignment horizontal="left"/>
    </xf>
    <xf numFmtId="0" fontId="0" fillId="0" borderId="45" xfId="0" applyBorder="1" applyAlignment="1">
      <alignment horizontal="left"/>
    </xf>
    <xf numFmtId="9" fontId="0" fillId="0" borderId="33" xfId="0" applyNumberFormat="1" applyBorder="1" applyAlignment="1">
      <alignment horizontal="left"/>
    </xf>
    <xf numFmtId="164" fontId="5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" fontId="12" fillId="0" borderId="0" xfId="0" applyNumberFormat="1" applyFont="1" applyBorder="1" applyAlignment="1">
      <alignment horizontal="center" vertical="center"/>
    </xf>
    <xf numFmtId="1" fontId="12" fillId="0" borderId="0" xfId="0" applyNumberFormat="1" applyFont="1" applyAlignment="1">
      <alignment horizontal="left" vertical="top"/>
    </xf>
    <xf numFmtId="1" fontId="11" fillId="0" borderId="0" xfId="0" applyNumberFormat="1" applyFont="1" applyAlignment="1">
      <alignment horizontal="left"/>
    </xf>
    <xf numFmtId="1" fontId="11" fillId="0" borderId="0" xfId="0" applyNumberFormat="1" applyFont="1" applyAlignment="1">
      <alignment horizontal="center"/>
    </xf>
    <xf numFmtId="0" fontId="12" fillId="0" borderId="0" xfId="0" applyNumberFormat="1" applyFont="1" applyFill="1" applyAlignment="1">
      <alignment horizontal="center"/>
    </xf>
    <xf numFmtId="0" fontId="11" fillId="0" borderId="0" xfId="0" applyNumberFormat="1" applyFont="1" applyAlignment="1">
      <alignment horizontal="left"/>
    </xf>
    <xf numFmtId="9" fontId="11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NumberFormat="1" applyFont="1" applyAlignment="1"/>
    <xf numFmtId="0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NumberFormat="1" applyFont="1" applyFill="1" applyAlignment="1">
      <alignment horizontal="left"/>
    </xf>
    <xf numFmtId="10" fontId="11" fillId="0" borderId="0" xfId="0" applyNumberFormat="1" applyFont="1" applyAlignment="1">
      <alignment horizontal="left"/>
    </xf>
    <xf numFmtId="0" fontId="12" fillId="0" borderId="0" xfId="0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12" fillId="0" borderId="0" xfId="0" applyFont="1" applyFill="1" applyAlignment="1">
      <alignment horizontal="center"/>
    </xf>
    <xf numFmtId="0" fontId="11" fillId="15" borderId="0" xfId="0" applyFont="1" applyFill="1" applyAlignment="1">
      <alignment horizontal="center"/>
    </xf>
    <xf numFmtId="0" fontId="11" fillId="0" borderId="0" xfId="0" applyFont="1" applyFill="1" applyAlignment="1">
      <alignment horizontal="left"/>
    </xf>
    <xf numFmtId="0" fontId="12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left" wrapText="1"/>
    </xf>
    <xf numFmtId="0" fontId="12" fillId="0" borderId="0" xfId="0" applyFont="1" applyFill="1" applyAlignment="1">
      <alignment horizontal="left"/>
    </xf>
    <xf numFmtId="0" fontId="11" fillId="10" borderId="0" xfId="0" applyFont="1" applyFill="1" applyAlignment="1">
      <alignment horizontal="center"/>
    </xf>
    <xf numFmtId="1" fontId="11" fillId="0" borderId="46" xfId="0" applyNumberFormat="1" applyFont="1" applyBorder="1" applyAlignment="1">
      <alignment horizontal="left"/>
    </xf>
    <xf numFmtId="0" fontId="11" fillId="0" borderId="47" xfId="0" applyFont="1" applyBorder="1" applyAlignment="1">
      <alignment horizontal="left"/>
    </xf>
    <xf numFmtId="14" fontId="13" fillId="15" borderId="48" xfId="0" applyNumberFormat="1" applyFont="1" applyFill="1" applyBorder="1" applyAlignment="1">
      <alignment horizontal="left"/>
    </xf>
    <xf numFmtId="0" fontId="11" fillId="0" borderId="49" xfId="0" applyFont="1" applyBorder="1" applyAlignment="1">
      <alignment horizontal="left"/>
    </xf>
    <xf numFmtId="0" fontId="13" fillId="15" borderId="51" xfId="0" applyFont="1" applyFill="1" applyBorder="1" applyAlignment="1">
      <alignment horizontal="left"/>
    </xf>
    <xf numFmtId="0" fontId="11" fillId="0" borderId="50" xfId="0" applyFont="1" applyBorder="1" applyAlignment="1">
      <alignment horizontal="left"/>
    </xf>
    <xf numFmtId="0" fontId="11" fillId="15" borderId="52" xfId="0" applyNumberFormat="1" applyFont="1" applyFill="1" applyBorder="1" applyAlignment="1">
      <alignment horizontal="center"/>
    </xf>
    <xf numFmtId="1" fontId="11" fillId="15" borderId="52" xfId="0" applyNumberFormat="1" applyFont="1" applyFill="1" applyBorder="1" applyAlignment="1">
      <alignment horizontal="center"/>
    </xf>
    <xf numFmtId="0" fontId="12" fillId="10" borderId="52" xfId="0" applyNumberFormat="1" applyFont="1" applyFill="1" applyBorder="1" applyAlignment="1">
      <alignment horizontal="center"/>
    </xf>
    <xf numFmtId="0" fontId="11" fillId="10" borderId="52" xfId="0" applyNumberFormat="1" applyFont="1" applyFill="1" applyBorder="1" applyAlignment="1">
      <alignment horizontal="center"/>
    </xf>
    <xf numFmtId="0" fontId="11" fillId="10" borderId="52" xfId="0" applyFont="1" applyFill="1" applyBorder="1" applyAlignment="1">
      <alignment horizontal="center"/>
    </xf>
    <xf numFmtId="0" fontId="12" fillId="10" borderId="52" xfId="0" applyFont="1" applyFill="1" applyBorder="1" applyAlignment="1">
      <alignment horizontal="center"/>
    </xf>
    <xf numFmtId="1" fontId="12" fillId="10" borderId="52" xfId="0" applyNumberFormat="1" applyFont="1" applyFill="1" applyBorder="1" applyAlignment="1">
      <alignment horizontal="center"/>
    </xf>
    <xf numFmtId="167" fontId="12" fillId="10" borderId="52" xfId="0" applyNumberFormat="1" applyFont="1" applyFill="1" applyBorder="1" applyAlignment="1">
      <alignment horizontal="center"/>
    </xf>
    <xf numFmtId="0" fontId="12" fillId="15" borderId="0" xfId="0" applyFont="1" applyFill="1" applyAlignment="1">
      <alignment horizontal="center"/>
    </xf>
    <xf numFmtId="1" fontId="11" fillId="0" borderId="52" xfId="0" applyNumberFormat="1" applyFont="1" applyBorder="1" applyAlignment="1">
      <alignment horizontal="left"/>
    </xf>
    <xf numFmtId="0" fontId="11" fillId="15" borderId="52" xfId="0" applyFont="1" applyFill="1" applyBorder="1" applyAlignment="1">
      <alignment horizontal="center"/>
    </xf>
    <xf numFmtId="167" fontId="11" fillId="10" borderId="52" xfId="0" applyNumberFormat="1" applyFont="1" applyFill="1" applyBorder="1" applyAlignment="1">
      <alignment horizontal="center"/>
    </xf>
    <xf numFmtId="0" fontId="11" fillId="0" borderId="53" xfId="0" applyFont="1" applyBorder="1" applyAlignment="1">
      <alignment horizontal="left"/>
    </xf>
    <xf numFmtId="0" fontId="11" fillId="10" borderId="54" xfId="0" applyFont="1" applyFill="1" applyBorder="1" applyAlignment="1">
      <alignment horizontal="left"/>
    </xf>
    <xf numFmtId="0" fontId="11" fillId="0" borderId="56" xfId="0" applyFont="1" applyBorder="1" applyAlignment="1">
      <alignment horizontal="left"/>
    </xf>
    <xf numFmtId="0" fontId="11" fillId="0" borderId="58" xfId="0" applyFont="1" applyBorder="1" applyAlignment="1">
      <alignment horizontal="left"/>
    </xf>
    <xf numFmtId="0" fontId="13" fillId="10" borderId="48" xfId="0" applyFont="1" applyFill="1" applyBorder="1" applyAlignment="1">
      <alignment horizontal="left"/>
    </xf>
    <xf numFmtId="0" fontId="0" fillId="0" borderId="38" xfId="0" applyFill="1" applyBorder="1"/>
    <xf numFmtId="14" fontId="0" fillId="0" borderId="13" xfId="0" applyNumberForma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20" fontId="0" fillId="0" borderId="60" xfId="0" applyNumberFormat="1" applyBorder="1" applyAlignment="1">
      <alignment horizontal="center"/>
    </xf>
    <xf numFmtId="0" fontId="0" fillId="0" borderId="62" xfId="0" applyBorder="1"/>
    <xf numFmtId="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67" xfId="0" applyBorder="1" applyAlignment="1">
      <alignment horizontal="center"/>
    </xf>
    <xf numFmtId="164" fontId="0" fillId="0" borderId="68" xfId="0" applyNumberFormat="1" applyBorder="1" applyAlignment="1">
      <alignment horizontal="left"/>
    </xf>
    <xf numFmtId="0" fontId="0" fillId="0" borderId="62" xfId="0" applyBorder="1" applyAlignment="1">
      <alignment horizontal="center"/>
    </xf>
    <xf numFmtId="0" fontId="0" fillId="0" borderId="62" xfId="0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36" xfId="0" applyBorder="1" applyAlignment="1">
      <alignment horizontal="center"/>
    </xf>
    <xf numFmtId="164" fontId="0" fillId="0" borderId="69" xfId="0" applyNumberFormat="1" applyBorder="1" applyAlignment="1">
      <alignment horizontal="left"/>
    </xf>
    <xf numFmtId="164" fontId="0" fillId="0" borderId="70" xfId="0" applyNumberFormat="1" applyBorder="1" applyAlignment="1">
      <alignment horizontal="left"/>
    </xf>
    <xf numFmtId="0" fontId="3" fillId="2" borderId="71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3" fillId="2" borderId="66" xfId="0" applyFont="1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3" fillId="2" borderId="65" xfId="0" applyFont="1" applyFill="1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0" xfId="0" applyFont="1" applyBorder="1" applyAlignment="1">
      <alignment horizontal="left"/>
    </xf>
    <xf numFmtId="0" fontId="5" fillId="0" borderId="2" xfId="0" applyNumberFormat="1" applyFont="1" applyBorder="1" applyAlignment="1">
      <alignment horizontal="left"/>
    </xf>
    <xf numFmtId="1" fontId="5" fillId="0" borderId="2" xfId="0" applyNumberFormat="1" applyFont="1" applyBorder="1" applyAlignment="1">
      <alignment horizontal="left"/>
    </xf>
    <xf numFmtId="164" fontId="5" fillId="0" borderId="2" xfId="0" applyNumberFormat="1" applyFont="1" applyBorder="1" applyAlignment="1">
      <alignment horizontal="left"/>
    </xf>
    <xf numFmtId="0" fontId="5" fillId="0" borderId="2" xfId="0" applyFont="1" applyBorder="1" applyAlignment="1">
      <alignment horizontal="center" vertical="center"/>
    </xf>
    <xf numFmtId="165" fontId="5" fillId="0" borderId="2" xfId="0" applyNumberFormat="1" applyFont="1" applyBorder="1" applyAlignment="1">
      <alignment horizontal="center" vertical="center"/>
    </xf>
    <xf numFmtId="0" fontId="5" fillId="0" borderId="66" xfId="0" applyFont="1" applyBorder="1" applyAlignment="1">
      <alignment horizontal="center" vertical="center"/>
    </xf>
    <xf numFmtId="0" fontId="5" fillId="0" borderId="6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/>
    </xf>
    <xf numFmtId="164" fontId="0" fillId="0" borderId="38" xfId="0" applyNumberFormat="1" applyBorder="1" applyAlignment="1">
      <alignment horizontal="left"/>
    </xf>
    <xf numFmtId="1" fontId="0" fillId="0" borderId="36" xfId="0" applyNumberFormat="1" applyBorder="1" applyAlignment="1">
      <alignment horizontal="center"/>
    </xf>
    <xf numFmtId="164" fontId="0" fillId="0" borderId="38" xfId="0" applyNumberFormat="1" applyFill="1" applyBorder="1" applyAlignment="1">
      <alignment horizontal="left"/>
    </xf>
    <xf numFmtId="164" fontId="1" fillId="0" borderId="38" xfId="0" applyNumberFormat="1" applyFont="1" applyBorder="1" applyAlignment="1">
      <alignment horizontal="left"/>
    </xf>
    <xf numFmtId="164" fontId="5" fillId="0" borderId="16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5" fillId="0" borderId="16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4" fontId="5" fillId="0" borderId="73" xfId="0" applyNumberFormat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72" xfId="0" applyBorder="1" applyAlignment="1">
      <alignment horizontal="center"/>
    </xf>
    <xf numFmtId="164" fontId="5" fillId="0" borderId="16" xfId="0" applyNumberFormat="1" applyFont="1" applyBorder="1"/>
    <xf numFmtId="0" fontId="3" fillId="2" borderId="75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76" xfId="0" applyBorder="1"/>
    <xf numFmtId="164" fontId="0" fillId="0" borderId="17" xfId="0" applyNumberFormat="1" applyBorder="1" applyAlignment="1">
      <alignment horizontal="left"/>
    </xf>
    <xf numFmtId="0" fontId="0" fillId="0" borderId="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3" fillId="2" borderId="7" xfId="0" applyNumberFormat="1" applyFont="1" applyFill="1" applyBorder="1" applyAlignment="1">
      <alignment horizontal="center"/>
    </xf>
    <xf numFmtId="9" fontId="3" fillId="2" borderId="9" xfId="0" applyNumberFormat="1" applyFont="1" applyFill="1" applyBorder="1" applyAlignment="1">
      <alignment horizontal="center"/>
    </xf>
    <xf numFmtId="9" fontId="3" fillId="2" borderId="20" xfId="0" applyNumberFormat="1" applyFont="1" applyFill="1" applyBorder="1" applyAlignment="1">
      <alignment horizontal="center"/>
    </xf>
    <xf numFmtId="9" fontId="3" fillId="2" borderId="2" xfId="0" applyNumberFormat="1" applyFont="1" applyFill="1" applyBorder="1" applyAlignment="1">
      <alignment horizontal="center" vertical="center"/>
    </xf>
    <xf numFmtId="9" fontId="3" fillId="2" borderId="5" xfId="0" applyNumberFormat="1" applyFont="1" applyFill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/>
    </xf>
    <xf numFmtId="1" fontId="1" fillId="0" borderId="36" xfId="0" applyNumberFormat="1" applyFont="1" applyBorder="1" applyAlignment="1">
      <alignment horizontal="center"/>
    </xf>
    <xf numFmtId="9" fontId="5" fillId="0" borderId="13" xfId="0" applyNumberFormat="1" applyFont="1" applyBorder="1" applyAlignment="1">
      <alignment horizontal="center"/>
    </xf>
    <xf numFmtId="9" fontId="5" fillId="0" borderId="36" xfId="0" applyNumberFormat="1" applyFont="1" applyBorder="1" applyAlignment="1">
      <alignment horizontal="center"/>
    </xf>
    <xf numFmtId="9" fontId="5" fillId="0" borderId="4" xfId="0" applyNumberFormat="1" applyFont="1" applyBorder="1" applyAlignment="1">
      <alignment horizontal="center"/>
    </xf>
    <xf numFmtId="9" fontId="5" fillId="0" borderId="74" xfId="0" applyNumberFormat="1" applyFont="1" applyBorder="1" applyAlignment="1">
      <alignment horizontal="center"/>
    </xf>
    <xf numFmtId="0" fontId="0" fillId="0" borderId="61" xfId="0" applyBorder="1" applyAlignment="1">
      <alignment horizontal="left"/>
    </xf>
    <xf numFmtId="0" fontId="0" fillId="0" borderId="76" xfId="0" applyBorder="1" applyAlignment="1">
      <alignment horizontal="left"/>
    </xf>
    <xf numFmtId="10" fontId="12" fillId="0" borderId="0" xfId="0" applyNumberFormat="1" applyFont="1" applyAlignment="1">
      <alignment horizontal="center"/>
    </xf>
    <xf numFmtId="1" fontId="11" fillId="10" borderId="0" xfId="0" applyNumberFormat="1" applyFont="1" applyFill="1" applyAlignment="1">
      <alignment horizontal="center"/>
    </xf>
    <xf numFmtId="0" fontId="12" fillId="0" borderId="0" xfId="0" applyFont="1" applyAlignment="1">
      <alignment horizontal="center" vertical="top" wrapText="1"/>
    </xf>
    <xf numFmtId="0" fontId="3" fillId="4" borderId="6" xfId="0" applyFont="1" applyFill="1" applyBorder="1" applyAlignment="1">
      <alignment horizontal="left"/>
    </xf>
    <xf numFmtId="0" fontId="3" fillId="4" borderId="6" xfId="0" applyFont="1" applyFill="1" applyBorder="1" applyAlignment="1">
      <alignment vertical="center" wrapText="1"/>
    </xf>
    <xf numFmtId="0" fontId="3" fillId="4" borderId="9" xfId="0" applyFont="1" applyFill="1" applyBorder="1" applyAlignment="1"/>
    <xf numFmtId="0" fontId="3" fillId="4" borderId="15" xfId="0" applyFont="1" applyFill="1" applyBorder="1" applyAlignment="1"/>
    <xf numFmtId="0" fontId="3" fillId="4" borderId="64" xfId="0" applyFont="1" applyFill="1" applyBorder="1" applyAlignment="1"/>
    <xf numFmtId="0" fontId="3" fillId="4" borderId="3" xfId="0" applyFont="1" applyFill="1" applyBorder="1" applyAlignment="1">
      <alignment horizontal="left"/>
    </xf>
    <xf numFmtId="0" fontId="3" fillId="4" borderId="3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left" vertical="center"/>
    </xf>
    <xf numFmtId="0" fontId="3" fillId="4" borderId="66" xfId="0" applyFont="1" applyFill="1" applyBorder="1" applyAlignment="1">
      <alignment horizontal="left" vertical="center"/>
    </xf>
    <xf numFmtId="0" fontId="3" fillId="4" borderId="63" xfId="0" applyFont="1" applyFill="1" applyBorder="1" applyAlignment="1"/>
    <xf numFmtId="0" fontId="3" fillId="4" borderId="8" xfId="0" applyFont="1" applyFill="1" applyBorder="1" applyAlignment="1"/>
    <xf numFmtId="0" fontId="3" fillId="4" borderId="78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 wrapText="1"/>
    </xf>
    <xf numFmtId="0" fontId="3" fillId="4" borderId="65" xfId="0" applyFont="1" applyFill="1" applyBorder="1" applyAlignment="1">
      <alignment horizontal="center" vertical="center"/>
    </xf>
    <xf numFmtId="0" fontId="3" fillId="4" borderId="79" xfId="0" applyFont="1" applyFill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0" fontId="0" fillId="0" borderId="41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13" xfId="0" quotePrefix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5" fillId="0" borderId="60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77" xfId="0" applyFont="1" applyBorder="1" applyAlignment="1">
      <alignment horizontal="center"/>
    </xf>
    <xf numFmtId="166" fontId="11" fillId="10" borderId="52" xfId="0" applyNumberFormat="1" applyFont="1" applyFill="1" applyBorder="1" applyAlignment="1">
      <alignment horizontal="center"/>
    </xf>
    <xf numFmtId="166" fontId="11" fillId="15" borderId="52" xfId="0" applyNumberFormat="1" applyFont="1" applyFill="1" applyBorder="1" applyAlignment="1">
      <alignment horizontal="center"/>
    </xf>
    <xf numFmtId="0" fontId="0" fillId="0" borderId="38" xfId="0" quotePrefix="1" applyBorder="1" applyAlignment="1">
      <alignment horizontal="left"/>
    </xf>
    <xf numFmtId="0" fontId="3" fillId="2" borderId="15" xfId="0" applyFont="1" applyFill="1" applyBorder="1" applyAlignment="1">
      <alignment horizontal="center"/>
    </xf>
    <xf numFmtId="0" fontId="5" fillId="3" borderId="40" xfId="0" applyFont="1" applyFill="1" applyBorder="1" applyAlignment="1">
      <alignment horizontal="center"/>
    </xf>
    <xf numFmtId="164" fontId="5" fillId="3" borderId="2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6" xfId="0" applyFont="1" applyFill="1" applyBorder="1" applyAlignment="1">
      <alignment horizontal="center"/>
    </xf>
    <xf numFmtId="0" fontId="5" fillId="3" borderId="80" xfId="0" applyFont="1" applyFill="1" applyBorder="1" applyAlignment="1">
      <alignment horizontal="center"/>
    </xf>
    <xf numFmtId="0" fontId="5" fillId="3" borderId="65" xfId="0" applyFont="1" applyFill="1" applyBorder="1" applyAlignment="1">
      <alignment horizontal="center"/>
    </xf>
    <xf numFmtId="0" fontId="5" fillId="3" borderId="79" xfId="0" applyFont="1" applyFill="1" applyBorder="1" applyAlignment="1">
      <alignment horizontal="center"/>
    </xf>
    <xf numFmtId="0" fontId="5" fillId="3" borderId="78" xfId="0" applyFont="1" applyFill="1" applyBorder="1" applyAlignment="1">
      <alignment horizontal="center"/>
    </xf>
    <xf numFmtId="20" fontId="5" fillId="3" borderId="2" xfId="0" applyNumberFormat="1" applyFont="1" applyFill="1" applyBorder="1" applyAlignment="1">
      <alignment horizontal="center"/>
    </xf>
    <xf numFmtId="20" fontId="5" fillId="3" borderId="66" xfId="0" applyNumberFormat="1" applyFont="1" applyFill="1" applyBorder="1" applyAlignment="1">
      <alignment horizontal="center"/>
    </xf>
    <xf numFmtId="0" fontId="5" fillId="3" borderId="75" xfId="0" applyFont="1" applyFill="1" applyBorder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2" fillId="16" borderId="0" xfId="0" applyFont="1" applyFill="1" applyAlignment="1">
      <alignment horizontal="center"/>
    </xf>
    <xf numFmtId="9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9" fontId="0" fillId="11" borderId="0" xfId="0" applyNumberFormat="1" applyFill="1" applyAlignment="1">
      <alignment horizontal="center"/>
    </xf>
    <xf numFmtId="0" fontId="0" fillId="11" borderId="0" xfId="0" applyFill="1" applyAlignment="1">
      <alignment horizontal="center"/>
    </xf>
    <xf numFmtId="0" fontId="0" fillId="6" borderId="0" xfId="0" applyFill="1" applyAlignment="1">
      <alignment horizontal="center"/>
    </xf>
    <xf numFmtId="9" fontId="0" fillId="14" borderId="0" xfId="0" applyNumberFormat="1" applyFill="1" applyAlignment="1">
      <alignment horizontal="center"/>
    </xf>
    <xf numFmtId="0" fontId="0" fillId="14" borderId="0" xfId="0" applyFill="1" applyAlignment="1">
      <alignment horizontal="center"/>
    </xf>
    <xf numFmtId="9" fontId="0" fillId="8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9" fontId="0" fillId="12" borderId="0" xfId="0" applyNumberFormat="1" applyFill="1" applyAlignment="1">
      <alignment horizontal="center"/>
    </xf>
    <xf numFmtId="0" fontId="0" fillId="12" borderId="0" xfId="0" applyFill="1" applyAlignment="1">
      <alignment horizontal="center"/>
    </xf>
    <xf numFmtId="9" fontId="0" fillId="9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9" fontId="0" fillId="13" borderId="0" xfId="0" applyNumberFormat="1" applyFill="1" applyAlignment="1">
      <alignment horizontal="center"/>
    </xf>
    <xf numFmtId="0" fontId="0" fillId="13" borderId="0" xfId="0" applyFill="1" applyAlignment="1">
      <alignment horizontal="center"/>
    </xf>
    <xf numFmtId="9" fontId="0" fillId="10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0" fontId="1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0" fontId="9" fillId="0" borderId="42" xfId="0" applyFont="1" applyBorder="1" applyAlignment="1">
      <alignment horizontal="center"/>
    </xf>
    <xf numFmtId="0" fontId="9" fillId="0" borderId="4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167" fontId="0" fillId="0" borderId="45" xfId="0" applyNumberFormat="1" applyBorder="1" applyAlignment="1">
      <alignment horizontal="center"/>
    </xf>
    <xf numFmtId="1" fontId="0" fillId="0" borderId="32" xfId="0" applyNumberFormat="1" applyBorder="1" applyAlignment="1">
      <alignment horizontal="center"/>
    </xf>
    <xf numFmtId="167" fontId="0" fillId="0" borderId="13" xfId="0" applyNumberFormat="1" applyBorder="1" applyAlignment="1">
      <alignment horizontal="center"/>
    </xf>
    <xf numFmtId="1" fontId="0" fillId="0" borderId="34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" fontId="0" fillId="0" borderId="41" xfId="0" applyNumberFormat="1" applyBorder="1" applyAlignment="1">
      <alignment horizontal="center"/>
    </xf>
    <xf numFmtId="0" fontId="3" fillId="2" borderId="6" xfId="0" applyNumberFormat="1" applyFont="1" applyFill="1" applyBorder="1" applyAlignment="1">
      <alignment horizontal="center" wrapText="1"/>
    </xf>
    <xf numFmtId="1" fontId="3" fillId="2" borderId="6" xfId="0" applyNumberFormat="1" applyFont="1" applyFill="1" applyBorder="1" applyAlignment="1">
      <alignment horizontal="center" vertical="justify" wrapText="1"/>
    </xf>
    <xf numFmtId="164" fontId="3" fillId="2" borderId="6" xfId="0" applyNumberFormat="1" applyFont="1" applyFill="1" applyBorder="1" applyAlignment="1">
      <alignment horizontal="center" vertical="justify"/>
    </xf>
    <xf numFmtId="0" fontId="3" fillId="2" borderId="6" xfId="0" applyFont="1" applyFill="1" applyBorder="1" applyAlignment="1">
      <alignment horizontal="center"/>
    </xf>
    <xf numFmtId="165" fontId="3" fillId="2" borderId="6" xfId="0" applyNumberFormat="1" applyFont="1" applyFill="1" applyBorder="1" applyAlignment="1">
      <alignment horizontal="center" vertical="justify" wrapText="1"/>
    </xf>
    <xf numFmtId="0" fontId="3" fillId="2" borderId="3" xfId="0" applyNumberFormat="1" applyFont="1" applyFill="1" applyBorder="1" applyAlignment="1">
      <alignment horizontal="center" wrapText="1"/>
    </xf>
    <xf numFmtId="1" fontId="3" fillId="2" borderId="3" xfId="0" applyNumberFormat="1" applyFont="1" applyFill="1" applyBorder="1" applyAlignment="1">
      <alignment horizontal="center" vertical="justify" wrapText="1"/>
    </xf>
    <xf numFmtId="164" fontId="3" fillId="2" borderId="3" xfId="0" applyNumberFormat="1" applyFont="1" applyFill="1" applyBorder="1" applyAlignment="1">
      <alignment horizontal="center" vertical="justify"/>
    </xf>
    <xf numFmtId="165" fontId="3" fillId="2" borderId="3" xfId="0" applyNumberFormat="1" applyFont="1" applyFill="1" applyBorder="1" applyAlignment="1">
      <alignment horizontal="center" vertical="justify" wrapText="1"/>
    </xf>
    <xf numFmtId="0" fontId="3" fillId="2" borderId="6" xfId="0" applyFont="1" applyFill="1" applyBorder="1" applyAlignment="1">
      <alignment horizontal="left" vertical="justify"/>
    </xf>
    <xf numFmtId="0" fontId="3" fillId="2" borderId="3" xfId="0" applyFont="1" applyFill="1" applyBorder="1" applyAlignment="1">
      <alignment horizontal="left" vertical="justify"/>
    </xf>
    <xf numFmtId="0" fontId="5" fillId="0" borderId="2" xfId="0" applyFont="1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9" xfId="0" applyBorder="1" applyAlignment="1">
      <alignment horizontal="left"/>
    </xf>
    <xf numFmtId="0" fontId="3" fillId="4" borderId="1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17" borderId="9" xfId="0" applyFont="1" applyFill="1" applyBorder="1" applyAlignment="1">
      <alignment horizontal="center"/>
    </xf>
    <xf numFmtId="0" fontId="3" fillId="17" borderId="20" xfId="0" applyFont="1" applyFill="1" applyBorder="1" applyAlignment="1">
      <alignment horizontal="center"/>
    </xf>
    <xf numFmtId="0" fontId="3" fillId="17" borderId="17" xfId="0" applyFont="1" applyFill="1" applyBorder="1" applyAlignment="1">
      <alignment horizontal="left" vertical="center" wrapText="1"/>
    </xf>
    <xf numFmtId="0" fontId="3" fillId="17" borderId="19" xfId="0" applyFont="1" applyFill="1" applyBorder="1" applyAlignment="1">
      <alignment horizontal="left" vertical="center" wrapText="1"/>
    </xf>
    <xf numFmtId="164" fontId="3" fillId="17" borderId="6" xfId="0" applyNumberFormat="1" applyFont="1" applyFill="1" applyBorder="1" applyAlignment="1">
      <alignment horizontal="left" vertical="center" wrapText="1"/>
    </xf>
    <xf numFmtId="164" fontId="3" fillId="17" borderId="3" xfId="0" applyNumberFormat="1" applyFont="1" applyFill="1" applyBorder="1" applyAlignment="1">
      <alignment horizontal="left" vertical="center" wrapText="1"/>
    </xf>
    <xf numFmtId="0" fontId="3" fillId="17" borderId="9" xfId="0" applyFont="1" applyFill="1" applyBorder="1" applyAlignment="1">
      <alignment horizontal="center" wrapText="1"/>
    </xf>
    <xf numFmtId="0" fontId="3" fillId="17" borderId="8" xfId="0" applyFont="1" applyFill="1" applyBorder="1" applyAlignment="1">
      <alignment horizontal="center" wrapText="1"/>
    </xf>
    <xf numFmtId="0" fontId="3" fillId="17" borderId="6" xfId="0" applyFont="1" applyFill="1" applyBorder="1" applyAlignment="1">
      <alignment horizontal="center" vertical="center" wrapText="1"/>
    </xf>
    <xf numFmtId="0" fontId="3" fillId="17" borderId="3" xfId="0" applyFont="1" applyFill="1" applyBorder="1" applyAlignment="1">
      <alignment horizontal="center" vertical="center" wrapText="1"/>
    </xf>
    <xf numFmtId="0" fontId="3" fillId="17" borderId="8" xfId="0" applyFont="1" applyFill="1" applyBorder="1" applyAlignment="1">
      <alignment horizontal="center"/>
    </xf>
    <xf numFmtId="0" fontId="3" fillId="2" borderId="63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64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0" fontId="3" fillId="2" borderId="6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1" fillId="0" borderId="55" xfId="0" applyFont="1" applyBorder="1" applyAlignment="1">
      <alignment horizontal="left" vertical="center"/>
    </xf>
    <xf numFmtId="0" fontId="11" fillId="0" borderId="57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lineChart>
        <c:grouping val="stacked"/>
        <c:ser>
          <c:idx val="0"/>
          <c:order val="0"/>
          <c:tx>
            <c:strRef>
              <c:f>'Divider Sort'!$Q$68</c:f>
              <c:strCache>
                <c:ptCount val="1"/>
                <c:pt idx="0">
                  <c:v>Ttl Sort</c:v>
                </c:pt>
              </c:strCache>
            </c:strRef>
          </c:tx>
          <c:cat>
            <c:strRef>
              <c:f>'Divider Sort'!$P$69:$P$72</c:f>
              <c:strCache>
                <c:ptCount val="4"/>
                <c:pt idx="0">
                  <c:v>BC</c:v>
                </c:pt>
                <c:pt idx="1">
                  <c:v>DC</c:v>
                </c:pt>
                <c:pt idx="2">
                  <c:v>MT</c:v>
                </c:pt>
                <c:pt idx="3">
                  <c:v>PM</c:v>
                </c:pt>
              </c:strCache>
            </c:strRef>
          </c:cat>
          <c:val>
            <c:numRef>
              <c:f>'Divider Sort'!$Q$69:$Q$72</c:f>
              <c:numCache>
                <c:formatCode>General</c:formatCode>
                <c:ptCount val="4"/>
                <c:pt idx="0">
                  <c:v>10834</c:v>
                </c:pt>
                <c:pt idx="1">
                  <c:v>0</c:v>
                </c:pt>
                <c:pt idx="2">
                  <c:v>11956</c:v>
                </c:pt>
                <c:pt idx="3">
                  <c:v>0</c:v>
                </c:pt>
              </c:numCache>
            </c:numRef>
          </c:val>
        </c:ser>
        <c:marker val="1"/>
        <c:axId val="82994304"/>
        <c:axId val="85865216"/>
      </c:lineChart>
      <c:lineChart>
        <c:grouping val="stacked"/>
        <c:ser>
          <c:idx val="1"/>
          <c:order val="1"/>
          <c:tx>
            <c:strRef>
              <c:f>'Divider Sort'!$R$68</c:f>
              <c:strCache>
                <c:ptCount val="1"/>
                <c:pt idx="0">
                  <c:v>Ttl Hrs</c:v>
                </c:pt>
              </c:strCache>
            </c:strRef>
          </c:tx>
          <c:cat>
            <c:strRef>
              <c:f>'Divider Sort'!$P$69:$P$72</c:f>
              <c:strCache>
                <c:ptCount val="4"/>
                <c:pt idx="0">
                  <c:v>BC</c:v>
                </c:pt>
                <c:pt idx="1">
                  <c:v>DC</c:v>
                </c:pt>
                <c:pt idx="2">
                  <c:v>MT</c:v>
                </c:pt>
                <c:pt idx="3">
                  <c:v>PM</c:v>
                </c:pt>
              </c:strCache>
            </c:strRef>
          </c:cat>
          <c:val>
            <c:numRef>
              <c:f>'Divider Sort'!$R$69:$R$72</c:f>
              <c:numCache>
                <c:formatCode>0.0</c:formatCode>
                <c:ptCount val="4"/>
                <c:pt idx="0">
                  <c:v>23.083333333333332</c:v>
                </c:pt>
                <c:pt idx="1">
                  <c:v>0</c:v>
                </c:pt>
                <c:pt idx="2">
                  <c:v>25.083333333333332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'Divider Sort'!$S$68</c:f>
              <c:strCache>
                <c:ptCount val="1"/>
                <c:pt idx="0">
                  <c:v>Average/Hr</c:v>
                </c:pt>
              </c:strCache>
            </c:strRef>
          </c:tx>
          <c:cat>
            <c:strRef>
              <c:f>'Divider Sort'!$P$69:$P$72</c:f>
              <c:strCache>
                <c:ptCount val="4"/>
                <c:pt idx="0">
                  <c:v>BC</c:v>
                </c:pt>
                <c:pt idx="1">
                  <c:v>DC</c:v>
                </c:pt>
                <c:pt idx="2">
                  <c:v>MT</c:v>
                </c:pt>
                <c:pt idx="3">
                  <c:v>PM</c:v>
                </c:pt>
              </c:strCache>
            </c:strRef>
          </c:cat>
          <c:val>
            <c:numRef>
              <c:f>'Divider Sort'!$S$69:$S$72</c:f>
              <c:numCache>
                <c:formatCode>0</c:formatCode>
                <c:ptCount val="4"/>
                <c:pt idx="0">
                  <c:v>469.34296028880868</c:v>
                </c:pt>
                <c:pt idx="1">
                  <c:v>0</c:v>
                </c:pt>
                <c:pt idx="2">
                  <c:v>476.6511627906977</c:v>
                </c:pt>
                <c:pt idx="3">
                  <c:v>0</c:v>
                </c:pt>
              </c:numCache>
            </c:numRef>
          </c:val>
        </c:ser>
        <c:marker val="1"/>
        <c:axId val="86375040"/>
        <c:axId val="85867520"/>
      </c:lineChart>
      <c:catAx>
        <c:axId val="82994304"/>
        <c:scaling>
          <c:orientation val="minMax"/>
        </c:scaling>
        <c:axPos val="b"/>
        <c:numFmt formatCode="General" sourceLinked="0"/>
        <c:tickLblPos val="nextTo"/>
        <c:crossAx val="85865216"/>
        <c:crosses val="autoZero"/>
        <c:auto val="1"/>
        <c:lblAlgn val="ctr"/>
        <c:lblOffset val="100"/>
      </c:catAx>
      <c:valAx>
        <c:axId val="85865216"/>
        <c:scaling>
          <c:orientation val="minMax"/>
        </c:scaling>
        <c:axPos val="l"/>
        <c:majorGridlines/>
        <c:numFmt formatCode="General" sourceLinked="1"/>
        <c:tickLblPos val="nextTo"/>
        <c:crossAx val="82994304"/>
        <c:crosses val="autoZero"/>
        <c:crossBetween val="between"/>
      </c:valAx>
      <c:valAx>
        <c:axId val="85867520"/>
        <c:scaling>
          <c:orientation val="minMax"/>
        </c:scaling>
        <c:axPos val="r"/>
        <c:numFmt formatCode="0.0" sourceLinked="1"/>
        <c:tickLblPos val="nextTo"/>
        <c:crossAx val="86375040"/>
        <c:crosses val="max"/>
        <c:crossBetween val="between"/>
      </c:valAx>
      <c:catAx>
        <c:axId val="86375040"/>
        <c:scaling>
          <c:orientation val="minMax"/>
        </c:scaling>
        <c:delete val="1"/>
        <c:axPos val="b"/>
        <c:numFmt formatCode="General" sourceLinked="1"/>
        <c:tickLblPos val="none"/>
        <c:crossAx val="85867520"/>
        <c:crosses val="autoZero"/>
        <c:auto val="1"/>
        <c:lblAlgn val="ctr"/>
        <c:lblOffset val="100"/>
      </c:catAx>
    </c:plotArea>
    <c:legend>
      <c:legendPos val="r"/>
    </c:legend>
    <c:plotVisOnly val="1"/>
    <c:dispBlanksAs val="zero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152400</xdr:colOff>
      <xdr:row>67</xdr:row>
      <xdr:rowOff>7620</xdr:rowOff>
    </xdr:from>
    <xdr:to>
      <xdr:col>27</xdr:col>
      <xdr:colOff>518160</xdr:colOff>
      <xdr:row>82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167640</xdr:rowOff>
    </xdr:from>
    <xdr:to>
      <xdr:col>2</xdr:col>
      <xdr:colOff>426720</xdr:colOff>
      <xdr:row>4</xdr:row>
      <xdr:rowOff>7620</xdr:rowOff>
    </xdr:to>
    <xdr:pic>
      <xdr:nvPicPr>
        <xdr:cNvPr id="5486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67640"/>
          <a:ext cx="160782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472440</xdr:colOff>
      <xdr:row>0</xdr:row>
      <xdr:rowOff>160020</xdr:rowOff>
    </xdr:from>
    <xdr:to>
      <xdr:col>6</xdr:col>
      <xdr:colOff>1024890</xdr:colOff>
      <xdr:row>4</xdr:row>
      <xdr:rowOff>7620</xdr:rowOff>
    </xdr:to>
    <xdr:pic>
      <xdr:nvPicPr>
        <xdr:cNvPr id="8553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9840" y="160020"/>
          <a:ext cx="1630680" cy="579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533401</xdr:colOff>
      <xdr:row>0</xdr:row>
      <xdr:rowOff>53341</xdr:rowOff>
    </xdr:from>
    <xdr:to>
      <xdr:col>5</xdr:col>
      <xdr:colOff>401956</xdr:colOff>
      <xdr:row>2</xdr:row>
      <xdr:rowOff>178946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7761" y="53341"/>
          <a:ext cx="1333500" cy="502795"/>
        </a:xfrm>
        <a:prstGeom prst="rect">
          <a:avLst/>
        </a:prstGeom>
      </xdr:spPr>
    </xdr:pic>
    <xdr:clientData/>
  </xdr:twoCellAnchor>
  <xdr:twoCellAnchor>
    <xdr:from>
      <xdr:col>5</xdr:col>
      <xdr:colOff>104775</xdr:colOff>
      <xdr:row>6</xdr:row>
      <xdr:rowOff>47625</xdr:rowOff>
    </xdr:from>
    <xdr:to>
      <xdr:col>5</xdr:col>
      <xdr:colOff>219075</xdr:colOff>
      <xdr:row>6</xdr:row>
      <xdr:rowOff>171450</xdr:rowOff>
    </xdr:to>
    <xdr:sp macro="" textlink="">
      <xdr:nvSpPr>
        <xdr:cNvPr id="3" name="矩形 2"/>
        <xdr:cNvSpPr/>
      </xdr:nvSpPr>
      <xdr:spPr>
        <a:xfrm>
          <a:off x="6800850" y="1247775"/>
          <a:ext cx="114300" cy="12382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104775</xdr:colOff>
      <xdr:row>7</xdr:row>
      <xdr:rowOff>47625</xdr:rowOff>
    </xdr:from>
    <xdr:to>
      <xdr:col>5</xdr:col>
      <xdr:colOff>219075</xdr:colOff>
      <xdr:row>7</xdr:row>
      <xdr:rowOff>171450</xdr:rowOff>
    </xdr:to>
    <xdr:sp macro="" textlink="">
      <xdr:nvSpPr>
        <xdr:cNvPr id="4" name="矩形 3"/>
        <xdr:cNvSpPr/>
      </xdr:nvSpPr>
      <xdr:spPr>
        <a:xfrm>
          <a:off x="6800850" y="1447800"/>
          <a:ext cx="114300" cy="12382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53"/>
  <sheetViews>
    <sheetView showGridLines="0" zoomScaleNormal="100" workbookViewId="0">
      <pane ySplit="3" topLeftCell="A4" activePane="bottomLeft" state="frozen"/>
      <selection pane="bottomLeft" activeCell="B4" sqref="B4:AU34"/>
    </sheetView>
  </sheetViews>
  <sheetFormatPr defaultRowHeight="15"/>
  <cols>
    <col min="1" max="1" width="4.5703125" style="61" customWidth="1"/>
    <col min="3" max="3" width="11.7109375" style="1" customWidth="1"/>
    <col min="4" max="4" width="31.5703125" bestFit="1" customWidth="1"/>
    <col min="5" max="5" width="9.140625" customWidth="1"/>
    <col min="6" max="6" width="13.85546875" style="54" customWidth="1"/>
    <col min="7" max="7" width="8" bestFit="1" customWidth="1"/>
    <col min="8" max="8" width="6.42578125" customWidth="1"/>
    <col min="9" max="9" width="6.42578125" hidden="1" customWidth="1"/>
    <col min="10" max="12" width="6.42578125" style="61" customWidth="1"/>
    <col min="13" max="14" width="6.28515625" style="61" customWidth="1"/>
    <col min="15" max="15" width="10.140625" style="61" customWidth="1"/>
    <col min="16" max="16" width="9.85546875" style="61" customWidth="1"/>
    <col min="17" max="18" width="6.42578125" style="61" hidden="1" customWidth="1"/>
    <col min="19" max="20" width="6.28515625" style="61" hidden="1" customWidth="1"/>
    <col min="21" max="21" width="10.140625" style="61" hidden="1" customWidth="1"/>
    <col min="22" max="22" width="10.5703125" style="61" hidden="1" customWidth="1"/>
    <col min="23" max="23" width="9.85546875" style="61" hidden="1" customWidth="1"/>
    <col min="24" max="25" width="6.42578125" style="61" hidden="1" customWidth="1"/>
    <col min="26" max="27" width="6.28515625" style="61" hidden="1" customWidth="1"/>
    <col min="28" max="28" width="10.140625" style="61" hidden="1" customWidth="1"/>
    <col min="29" max="29" width="10.5703125" style="61" hidden="1" customWidth="1"/>
    <col min="30" max="30" width="9.85546875" style="61" hidden="1" customWidth="1"/>
    <col min="31" max="33" width="6.42578125" style="61" customWidth="1"/>
    <col min="34" max="34" width="6.28515625" style="61" customWidth="1"/>
    <col min="35" max="35" width="10.140625" style="61" customWidth="1"/>
    <col min="36" max="36" width="9.85546875" style="61" customWidth="1"/>
    <col min="37" max="38" width="6.42578125" style="61" customWidth="1"/>
    <col min="39" max="39" width="6.28515625" style="61" customWidth="1"/>
    <col min="40" max="40" width="10.140625" style="61" customWidth="1"/>
    <col min="41" max="41" width="9.85546875" style="61" customWidth="1"/>
    <col min="42" max="43" width="6.42578125" style="61" customWidth="1"/>
    <col min="44" max="45" width="6.28515625" style="61" customWidth="1"/>
    <col min="46" max="46" width="10.140625" style="61" customWidth="1"/>
    <col min="47" max="47" width="9.85546875" style="61" customWidth="1"/>
    <col min="48" max="48" width="19.140625" bestFit="1" customWidth="1"/>
    <col min="49" max="49" width="12.28515625" hidden="1" customWidth="1"/>
    <col min="50" max="50" width="15.42578125" hidden="1" customWidth="1"/>
    <col min="51" max="51" width="8.5703125" style="27" customWidth="1"/>
    <col min="52" max="52" width="9.28515625" style="27" bestFit="1" customWidth="1"/>
    <col min="53" max="53" width="24.28515625" customWidth="1"/>
    <col min="55" max="55" width="28.28515625" customWidth="1"/>
  </cols>
  <sheetData>
    <row r="1" spans="2:53" ht="15.75" thickBot="1">
      <c r="Q1" s="61">
        <f ca="1">Q:AD</f>
        <v>0</v>
      </c>
    </row>
    <row r="2" spans="2:53" ht="15.75" customHeight="1" thickTop="1">
      <c r="B2" s="34" t="s">
        <v>64</v>
      </c>
      <c r="C2" s="35" t="s">
        <v>65</v>
      </c>
      <c r="D2" s="37" t="s">
        <v>0</v>
      </c>
      <c r="E2" s="36" t="s">
        <v>173</v>
      </c>
      <c r="F2" s="280" t="s">
        <v>174</v>
      </c>
      <c r="G2" s="281" t="s">
        <v>175</v>
      </c>
      <c r="H2" s="36" t="s">
        <v>176</v>
      </c>
      <c r="I2" s="36" t="s">
        <v>177</v>
      </c>
      <c r="J2" s="282" t="s">
        <v>178</v>
      </c>
      <c r="K2" s="283"/>
      <c r="L2" s="283"/>
      <c r="M2" s="283"/>
      <c r="N2" s="283"/>
      <c r="O2" s="283"/>
      <c r="P2" s="284"/>
      <c r="Q2" s="376">
        <v>104</v>
      </c>
      <c r="R2" s="376"/>
      <c r="S2" s="376"/>
      <c r="T2" s="376"/>
      <c r="U2" s="376"/>
      <c r="V2" s="376"/>
      <c r="W2" s="377"/>
      <c r="X2" s="378" t="s">
        <v>185</v>
      </c>
      <c r="Y2" s="376"/>
      <c r="Z2" s="376"/>
      <c r="AA2" s="376"/>
      <c r="AB2" s="376"/>
      <c r="AC2" s="376"/>
      <c r="AD2" s="376"/>
      <c r="AE2" s="289" t="s">
        <v>182</v>
      </c>
      <c r="AF2" s="283"/>
      <c r="AG2" s="283"/>
      <c r="AH2" s="283"/>
      <c r="AI2" s="283"/>
      <c r="AJ2" s="290"/>
      <c r="AK2" s="282" t="s">
        <v>183</v>
      </c>
      <c r="AL2" s="283"/>
      <c r="AM2" s="283"/>
      <c r="AN2" s="283"/>
      <c r="AO2" s="290"/>
      <c r="AP2" s="282" t="s">
        <v>184</v>
      </c>
      <c r="AQ2" s="283"/>
      <c r="AR2" s="283"/>
      <c r="AS2" s="283"/>
      <c r="AT2" s="283"/>
      <c r="AU2" s="290"/>
      <c r="AV2" s="36" t="s">
        <v>5</v>
      </c>
      <c r="AW2" s="36" t="s">
        <v>6</v>
      </c>
      <c r="AX2" s="36" t="s">
        <v>7</v>
      </c>
      <c r="AY2" s="38" t="s">
        <v>66</v>
      </c>
      <c r="AZ2" s="38" t="s">
        <v>66</v>
      </c>
      <c r="BA2" s="115" t="s">
        <v>146</v>
      </c>
    </row>
    <row r="3" spans="2:53" ht="39" customHeight="1" thickBot="1">
      <c r="B3" s="127" t="s">
        <v>63</v>
      </c>
      <c r="C3" s="128" t="s">
        <v>155</v>
      </c>
      <c r="D3" s="129"/>
      <c r="E3" s="129"/>
      <c r="F3" s="285"/>
      <c r="G3" s="286" t="s">
        <v>179</v>
      </c>
      <c r="H3" s="129"/>
      <c r="I3" s="129"/>
      <c r="J3" s="130" t="s">
        <v>40</v>
      </c>
      <c r="K3" s="130" t="s">
        <v>53</v>
      </c>
      <c r="L3" s="130" t="s">
        <v>18</v>
      </c>
      <c r="M3" s="287" t="s">
        <v>19</v>
      </c>
      <c r="N3" s="287" t="s">
        <v>25</v>
      </c>
      <c r="O3" s="287" t="s">
        <v>180</v>
      </c>
      <c r="P3" s="288" t="s">
        <v>181</v>
      </c>
      <c r="Q3" s="293" t="s">
        <v>40</v>
      </c>
      <c r="R3" s="130" t="s">
        <v>18</v>
      </c>
      <c r="S3" s="287" t="s">
        <v>19</v>
      </c>
      <c r="T3" s="287" t="s">
        <v>25</v>
      </c>
      <c r="U3" s="287" t="s">
        <v>180</v>
      </c>
      <c r="V3" s="287" t="s">
        <v>186</v>
      </c>
      <c r="W3" s="287" t="s">
        <v>181</v>
      </c>
      <c r="X3" s="130" t="s">
        <v>40</v>
      </c>
      <c r="Y3" s="130" t="s">
        <v>18</v>
      </c>
      <c r="Z3" s="287" t="s">
        <v>19</v>
      </c>
      <c r="AA3" s="287" t="s">
        <v>25</v>
      </c>
      <c r="AB3" s="287" t="s">
        <v>180</v>
      </c>
      <c r="AC3" s="287" t="s">
        <v>186</v>
      </c>
      <c r="AD3" s="294" t="s">
        <v>181</v>
      </c>
      <c r="AE3" s="291" t="s">
        <v>53</v>
      </c>
      <c r="AF3" s="130" t="s">
        <v>40</v>
      </c>
      <c r="AG3" s="130" t="s">
        <v>18</v>
      </c>
      <c r="AH3" s="287" t="s">
        <v>25</v>
      </c>
      <c r="AI3" s="287" t="s">
        <v>180</v>
      </c>
      <c r="AJ3" s="287" t="s">
        <v>181</v>
      </c>
      <c r="AK3" s="130" t="s">
        <v>40</v>
      </c>
      <c r="AL3" s="130" t="s">
        <v>18</v>
      </c>
      <c r="AM3" s="287" t="s">
        <v>25</v>
      </c>
      <c r="AN3" s="292" t="s">
        <v>180</v>
      </c>
      <c r="AO3" s="287" t="s">
        <v>181</v>
      </c>
      <c r="AP3" s="130" t="s">
        <v>40</v>
      </c>
      <c r="AQ3" s="130" t="s">
        <v>18</v>
      </c>
      <c r="AR3" s="287" t="s">
        <v>19</v>
      </c>
      <c r="AS3" s="287" t="s">
        <v>25</v>
      </c>
      <c r="AT3" s="287" t="s">
        <v>180</v>
      </c>
      <c r="AU3" s="287" t="s">
        <v>181</v>
      </c>
      <c r="AV3" s="129"/>
      <c r="AW3" s="129"/>
      <c r="AX3" s="129"/>
      <c r="AY3" s="131" t="s">
        <v>156</v>
      </c>
      <c r="AZ3" s="131" t="s">
        <v>157</v>
      </c>
      <c r="BA3" s="132"/>
    </row>
    <row r="4" spans="2:53" ht="15" customHeight="1" thickTop="1">
      <c r="B4" s="194">
        <v>33532</v>
      </c>
      <c r="C4" s="195">
        <v>41953</v>
      </c>
      <c r="D4" s="196" t="s">
        <v>210</v>
      </c>
      <c r="E4" s="197" t="s">
        <v>190</v>
      </c>
      <c r="F4" s="197"/>
      <c r="G4" s="197" t="s">
        <v>204</v>
      </c>
      <c r="H4" s="201">
        <v>152</v>
      </c>
      <c r="I4" s="276"/>
      <c r="J4" s="199">
        <v>173</v>
      </c>
      <c r="K4" s="200">
        <v>0</v>
      </c>
      <c r="L4" s="200">
        <v>0</v>
      </c>
      <c r="M4" s="200">
        <v>0</v>
      </c>
      <c r="N4" s="200">
        <v>0</v>
      </c>
      <c r="O4" s="200">
        <v>173</v>
      </c>
      <c r="P4" s="201">
        <v>0</v>
      </c>
      <c r="Q4" s="200"/>
      <c r="R4" s="197"/>
      <c r="S4" s="197"/>
      <c r="T4" s="197"/>
      <c r="U4" s="197"/>
      <c r="V4" s="197"/>
      <c r="W4" s="197"/>
      <c r="X4" s="197"/>
      <c r="Y4" s="197"/>
      <c r="Z4" s="197"/>
      <c r="AA4" s="197"/>
      <c r="AB4" s="197"/>
      <c r="AC4" s="197"/>
      <c r="AD4" s="198"/>
      <c r="AE4" s="199">
        <v>0</v>
      </c>
      <c r="AF4" s="200">
        <v>1670</v>
      </c>
      <c r="AG4" s="200">
        <v>0</v>
      </c>
      <c r="AH4" s="200">
        <v>0</v>
      </c>
      <c r="AI4" s="200">
        <v>1670</v>
      </c>
      <c r="AJ4" s="201">
        <v>0</v>
      </c>
      <c r="AK4" s="200">
        <v>0</v>
      </c>
      <c r="AL4" s="200">
        <v>0</v>
      </c>
      <c r="AM4" s="200">
        <v>0</v>
      </c>
      <c r="AN4" s="200">
        <v>0</v>
      </c>
      <c r="AO4" s="201">
        <v>0</v>
      </c>
      <c r="AP4" s="199">
        <v>167</v>
      </c>
      <c r="AQ4" s="200">
        <v>0</v>
      </c>
      <c r="AR4" s="200">
        <v>0</v>
      </c>
      <c r="AS4" s="200">
        <v>0</v>
      </c>
      <c r="AT4" s="200">
        <v>167</v>
      </c>
      <c r="AU4" s="201">
        <v>0</v>
      </c>
      <c r="AV4" s="200" t="s">
        <v>202</v>
      </c>
      <c r="AW4" s="197"/>
      <c r="AX4" s="197"/>
      <c r="AY4" s="92">
        <v>0.34722222222222227</v>
      </c>
      <c r="AZ4" s="203">
        <v>0.36458333333333331</v>
      </c>
      <c r="BA4" s="204"/>
    </row>
    <row r="5" spans="2:53">
      <c r="B5" s="194">
        <v>33562</v>
      </c>
      <c r="C5" s="195">
        <v>41953</v>
      </c>
      <c r="D5" s="196" t="s">
        <v>211</v>
      </c>
      <c r="E5" s="197" t="s">
        <v>195</v>
      </c>
      <c r="F5" s="197"/>
      <c r="G5" s="197" t="s">
        <v>204</v>
      </c>
      <c r="H5" s="201">
        <v>276</v>
      </c>
      <c r="I5" s="276"/>
      <c r="J5" s="199">
        <v>296</v>
      </c>
      <c r="K5" s="200">
        <v>0</v>
      </c>
      <c r="L5" s="200">
        <v>0</v>
      </c>
      <c r="M5" s="200">
        <v>0</v>
      </c>
      <c r="N5" s="200">
        <v>0</v>
      </c>
      <c r="O5" s="200">
        <v>296</v>
      </c>
      <c r="P5" s="201">
        <v>0</v>
      </c>
      <c r="Q5" s="200"/>
      <c r="R5" s="197"/>
      <c r="S5" s="197"/>
      <c r="T5" s="197"/>
      <c r="U5" s="197"/>
      <c r="V5" s="197"/>
      <c r="W5" s="197"/>
      <c r="X5" s="197"/>
      <c r="Y5" s="197"/>
      <c r="Z5" s="197"/>
      <c r="AA5" s="197"/>
      <c r="AB5" s="197"/>
      <c r="AC5" s="197"/>
      <c r="AD5" s="198"/>
      <c r="AE5" s="199">
        <v>0</v>
      </c>
      <c r="AF5" s="200">
        <v>672</v>
      </c>
      <c r="AG5" s="200">
        <v>0</v>
      </c>
      <c r="AH5" s="200">
        <v>0</v>
      </c>
      <c r="AI5" s="200">
        <v>700</v>
      </c>
      <c r="AJ5" s="201">
        <v>0</v>
      </c>
      <c r="AK5" s="200">
        <v>0</v>
      </c>
      <c r="AL5" s="200">
        <v>0</v>
      </c>
      <c r="AM5" s="200">
        <v>0</v>
      </c>
      <c r="AN5" s="200">
        <v>0</v>
      </c>
      <c r="AO5" s="201">
        <v>0</v>
      </c>
      <c r="AP5" s="199">
        <v>0</v>
      </c>
      <c r="AQ5" s="200">
        <v>0</v>
      </c>
      <c r="AR5" s="200">
        <v>0</v>
      </c>
      <c r="AS5" s="200">
        <v>0</v>
      </c>
      <c r="AT5" s="200">
        <v>0</v>
      </c>
      <c r="AU5" s="201">
        <v>0</v>
      </c>
      <c r="AV5" s="200" t="s">
        <v>202</v>
      </c>
      <c r="AW5" s="197"/>
      <c r="AX5" s="197"/>
      <c r="AY5" s="92">
        <v>0.39583333333333331</v>
      </c>
      <c r="AZ5" s="203">
        <v>0.42708333333333331</v>
      </c>
      <c r="BA5" s="204"/>
    </row>
    <row r="6" spans="2:53">
      <c r="B6" s="194">
        <v>34439</v>
      </c>
      <c r="C6" s="195">
        <v>41953</v>
      </c>
      <c r="D6" s="196" t="s">
        <v>211</v>
      </c>
      <c r="E6" s="197" t="s">
        <v>195</v>
      </c>
      <c r="F6" s="197"/>
      <c r="G6" s="197" t="s">
        <v>198</v>
      </c>
      <c r="H6" s="201">
        <v>32</v>
      </c>
      <c r="I6" s="276"/>
      <c r="J6" s="199">
        <v>67</v>
      </c>
      <c r="K6" s="200">
        <v>0</v>
      </c>
      <c r="L6" s="200">
        <v>0</v>
      </c>
      <c r="M6" s="200">
        <v>0</v>
      </c>
      <c r="N6" s="200">
        <v>0</v>
      </c>
      <c r="O6" s="200">
        <v>67</v>
      </c>
      <c r="P6" s="201">
        <v>0</v>
      </c>
      <c r="Q6" s="200"/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8"/>
      <c r="AE6" s="199">
        <v>0</v>
      </c>
      <c r="AF6" s="200">
        <v>1500</v>
      </c>
      <c r="AG6" s="200">
        <v>0</v>
      </c>
      <c r="AH6" s="200">
        <v>0</v>
      </c>
      <c r="AI6" s="200">
        <v>1953</v>
      </c>
      <c r="AJ6" s="201">
        <v>0</v>
      </c>
      <c r="AK6" s="200">
        <v>0</v>
      </c>
      <c r="AL6" s="200">
        <v>0</v>
      </c>
      <c r="AM6" s="200">
        <v>0</v>
      </c>
      <c r="AN6" s="200">
        <v>0</v>
      </c>
      <c r="AO6" s="201">
        <v>0</v>
      </c>
      <c r="AP6" s="199">
        <v>0</v>
      </c>
      <c r="AQ6" s="200">
        <v>0</v>
      </c>
      <c r="AR6" s="200">
        <v>0</v>
      </c>
      <c r="AS6" s="200">
        <v>0</v>
      </c>
      <c r="AT6" s="200">
        <v>0</v>
      </c>
      <c r="AU6" s="201">
        <v>0</v>
      </c>
      <c r="AV6" s="200" t="s">
        <v>202</v>
      </c>
      <c r="AW6" s="197"/>
      <c r="AX6" s="197"/>
      <c r="AY6" s="92">
        <v>0.44444444444444442</v>
      </c>
      <c r="AZ6" s="203">
        <v>0.45833333333333331</v>
      </c>
      <c r="BA6" s="204"/>
    </row>
    <row r="7" spans="2:53">
      <c r="B7" s="194">
        <v>124835</v>
      </c>
      <c r="C7" s="195">
        <v>41953</v>
      </c>
      <c r="D7" s="196" t="s">
        <v>212</v>
      </c>
      <c r="E7" s="197" t="s">
        <v>190</v>
      </c>
      <c r="F7" s="197"/>
      <c r="G7" s="197" t="s">
        <v>204</v>
      </c>
      <c r="H7" s="201">
        <v>448</v>
      </c>
      <c r="I7" s="276"/>
      <c r="J7" s="199">
        <v>448</v>
      </c>
      <c r="K7" s="200">
        <v>0</v>
      </c>
      <c r="L7" s="200">
        <v>0</v>
      </c>
      <c r="M7" s="200">
        <v>0</v>
      </c>
      <c r="N7" s="200">
        <v>0</v>
      </c>
      <c r="O7" s="200">
        <v>448</v>
      </c>
      <c r="P7" s="201">
        <v>0</v>
      </c>
      <c r="Q7" s="200"/>
      <c r="R7" s="197"/>
      <c r="S7" s="197"/>
      <c r="T7" s="197"/>
      <c r="U7" s="197"/>
      <c r="V7" s="197"/>
      <c r="W7" s="197"/>
      <c r="X7" s="197"/>
      <c r="Y7" s="197"/>
      <c r="Z7" s="197"/>
      <c r="AA7" s="197"/>
      <c r="AB7" s="197"/>
      <c r="AC7" s="197"/>
      <c r="AD7" s="198"/>
      <c r="AE7" s="199">
        <v>0</v>
      </c>
      <c r="AF7" s="200">
        <v>2100</v>
      </c>
      <c r="AG7" s="200">
        <v>0</v>
      </c>
      <c r="AH7" s="200">
        <v>0</v>
      </c>
      <c r="AI7" s="200">
        <v>2520</v>
      </c>
      <c r="AJ7" s="201">
        <v>0</v>
      </c>
      <c r="AK7" s="200">
        <v>0</v>
      </c>
      <c r="AL7" s="200">
        <v>0</v>
      </c>
      <c r="AM7" s="200">
        <v>0</v>
      </c>
      <c r="AN7" s="200">
        <v>0</v>
      </c>
      <c r="AO7" s="201">
        <v>0</v>
      </c>
      <c r="AP7" s="199">
        <v>0</v>
      </c>
      <c r="AQ7" s="200">
        <v>0</v>
      </c>
      <c r="AR7" s="200">
        <v>0</v>
      </c>
      <c r="AS7" s="200">
        <v>0</v>
      </c>
      <c r="AT7" s="200">
        <v>0</v>
      </c>
      <c r="AU7" s="201">
        <v>0</v>
      </c>
      <c r="AV7" s="200" t="s">
        <v>200</v>
      </c>
      <c r="AW7" s="197"/>
      <c r="AX7" s="197"/>
      <c r="AY7" s="92">
        <v>0.42430555555555555</v>
      </c>
      <c r="AZ7" s="203">
        <v>0.48958333333333331</v>
      </c>
      <c r="BA7" s="204"/>
    </row>
    <row r="8" spans="2:53">
      <c r="B8" s="194">
        <v>418416</v>
      </c>
      <c r="C8" s="195">
        <v>41953</v>
      </c>
      <c r="D8" s="196" t="s">
        <v>208</v>
      </c>
      <c r="E8" s="197" t="s">
        <v>190</v>
      </c>
      <c r="F8" s="197"/>
      <c r="G8" s="197" t="s">
        <v>204</v>
      </c>
      <c r="H8" s="201">
        <v>9</v>
      </c>
      <c r="I8" s="276"/>
      <c r="J8" s="199">
        <v>219</v>
      </c>
      <c r="K8" s="200">
        <v>0</v>
      </c>
      <c r="L8" s="200">
        <v>0</v>
      </c>
      <c r="M8" s="200">
        <v>0</v>
      </c>
      <c r="N8" s="200">
        <v>0</v>
      </c>
      <c r="O8" s="200">
        <v>219</v>
      </c>
      <c r="P8" s="201">
        <v>0</v>
      </c>
      <c r="Q8" s="200"/>
      <c r="R8" s="197"/>
      <c r="S8" s="197"/>
      <c r="T8" s="197"/>
      <c r="U8" s="197"/>
      <c r="V8" s="197"/>
      <c r="W8" s="197"/>
      <c r="X8" s="197"/>
      <c r="Y8" s="197"/>
      <c r="Z8" s="197"/>
      <c r="AA8" s="197"/>
      <c r="AB8" s="197"/>
      <c r="AC8" s="197"/>
      <c r="AD8" s="198"/>
      <c r="AE8" s="199">
        <v>0</v>
      </c>
      <c r="AF8" s="200">
        <v>1150</v>
      </c>
      <c r="AG8" s="200">
        <v>0</v>
      </c>
      <c r="AH8" s="200">
        <v>0</v>
      </c>
      <c r="AI8" s="200">
        <v>1150</v>
      </c>
      <c r="AJ8" s="201">
        <v>0</v>
      </c>
      <c r="AK8" s="200">
        <v>0</v>
      </c>
      <c r="AL8" s="200">
        <v>0</v>
      </c>
      <c r="AM8" s="200">
        <v>0</v>
      </c>
      <c r="AN8" s="200">
        <v>0</v>
      </c>
      <c r="AO8" s="201">
        <v>0</v>
      </c>
      <c r="AP8" s="199">
        <v>0</v>
      </c>
      <c r="AQ8" s="200">
        <v>0</v>
      </c>
      <c r="AR8" s="200">
        <v>0</v>
      </c>
      <c r="AS8" s="200">
        <v>0</v>
      </c>
      <c r="AT8" s="200">
        <v>0</v>
      </c>
      <c r="AU8" s="201">
        <v>0</v>
      </c>
      <c r="AV8" s="200" t="s">
        <v>209</v>
      </c>
      <c r="AW8" s="197"/>
      <c r="AX8" s="197"/>
      <c r="AY8" s="92">
        <v>0.6875</v>
      </c>
      <c r="AZ8" s="203">
        <v>0.70833333333333337</v>
      </c>
      <c r="BA8" s="204"/>
    </row>
    <row r="9" spans="2:53">
      <c r="B9" s="194">
        <v>16826</v>
      </c>
      <c r="C9" s="195">
        <v>41954</v>
      </c>
      <c r="D9" s="196" t="s">
        <v>222</v>
      </c>
      <c r="E9" s="197" t="s">
        <v>190</v>
      </c>
      <c r="F9" s="197"/>
      <c r="G9" s="197">
        <v>1</v>
      </c>
      <c r="H9" s="201">
        <v>363</v>
      </c>
      <c r="I9" s="276"/>
      <c r="J9" s="199">
        <v>363</v>
      </c>
      <c r="K9" s="200">
        <v>0</v>
      </c>
      <c r="L9" s="200">
        <v>0</v>
      </c>
      <c r="M9" s="200">
        <v>0</v>
      </c>
      <c r="N9" s="200">
        <v>0</v>
      </c>
      <c r="O9" s="200">
        <v>363</v>
      </c>
      <c r="P9" s="201">
        <v>0</v>
      </c>
      <c r="Q9" s="200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8"/>
      <c r="AE9" s="199">
        <v>0</v>
      </c>
      <c r="AF9" s="200">
        <v>1806</v>
      </c>
      <c r="AG9" s="200">
        <v>0</v>
      </c>
      <c r="AH9" s="200">
        <v>0</v>
      </c>
      <c r="AI9" s="200">
        <v>1824</v>
      </c>
      <c r="AJ9" s="201">
        <v>0</v>
      </c>
      <c r="AK9" s="200">
        <v>0</v>
      </c>
      <c r="AL9" s="200">
        <v>0</v>
      </c>
      <c r="AM9" s="200">
        <v>0</v>
      </c>
      <c r="AN9" s="200">
        <v>0</v>
      </c>
      <c r="AO9" s="201">
        <v>0</v>
      </c>
      <c r="AP9" s="199">
        <v>0</v>
      </c>
      <c r="AQ9" s="200">
        <v>0</v>
      </c>
      <c r="AR9" s="200">
        <v>0</v>
      </c>
      <c r="AS9" s="200">
        <v>0</v>
      </c>
      <c r="AT9" s="200">
        <v>0</v>
      </c>
      <c r="AU9" s="201">
        <v>0</v>
      </c>
      <c r="AV9" s="200" t="s">
        <v>205</v>
      </c>
      <c r="AW9" s="197"/>
      <c r="AX9" s="197"/>
      <c r="AY9" s="92">
        <v>0.77777777777777779</v>
      </c>
      <c r="AZ9" s="203">
        <v>0.79861111111111116</v>
      </c>
      <c r="BA9" s="204"/>
    </row>
    <row r="10" spans="2:53">
      <c r="B10" s="194">
        <v>22792</v>
      </c>
      <c r="C10" s="195">
        <v>41954</v>
      </c>
      <c r="D10" s="196" t="s">
        <v>214</v>
      </c>
      <c r="E10" s="197" t="s">
        <v>190</v>
      </c>
      <c r="F10" s="197"/>
      <c r="G10" s="197" t="s">
        <v>204</v>
      </c>
      <c r="H10" s="201">
        <v>114</v>
      </c>
      <c r="I10" s="276"/>
      <c r="J10" s="199">
        <v>114</v>
      </c>
      <c r="K10" s="200">
        <v>0</v>
      </c>
      <c r="L10" s="200">
        <v>0</v>
      </c>
      <c r="M10" s="200">
        <v>0</v>
      </c>
      <c r="N10" s="200">
        <v>0</v>
      </c>
      <c r="O10" s="200">
        <v>114</v>
      </c>
      <c r="P10" s="201">
        <v>0</v>
      </c>
      <c r="Q10" s="200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8"/>
      <c r="AE10" s="199">
        <v>0</v>
      </c>
      <c r="AF10" s="200">
        <v>600</v>
      </c>
      <c r="AG10" s="200">
        <v>0</v>
      </c>
      <c r="AH10" s="200">
        <v>0</v>
      </c>
      <c r="AI10" s="200">
        <v>600</v>
      </c>
      <c r="AJ10" s="201">
        <v>0</v>
      </c>
      <c r="AK10" s="200">
        <v>0</v>
      </c>
      <c r="AL10" s="200">
        <v>0</v>
      </c>
      <c r="AM10" s="200">
        <v>0</v>
      </c>
      <c r="AN10" s="200">
        <v>0</v>
      </c>
      <c r="AO10" s="201">
        <v>0</v>
      </c>
      <c r="AP10" s="199">
        <v>0</v>
      </c>
      <c r="AQ10" s="200">
        <v>0</v>
      </c>
      <c r="AR10" s="200">
        <v>0</v>
      </c>
      <c r="AS10" s="200">
        <v>0</v>
      </c>
      <c r="AT10" s="200">
        <v>0</v>
      </c>
      <c r="AU10" s="201">
        <v>0</v>
      </c>
      <c r="AV10" s="200" t="s">
        <v>215</v>
      </c>
      <c r="AW10" s="197"/>
      <c r="AX10" s="197"/>
      <c r="AY10" s="92">
        <v>0.34027777777777773</v>
      </c>
      <c r="AZ10" s="203">
        <v>0.34722222222222227</v>
      </c>
      <c r="BA10" s="204"/>
    </row>
    <row r="11" spans="2:53">
      <c r="B11" s="194">
        <v>33116</v>
      </c>
      <c r="C11" s="195">
        <v>41954</v>
      </c>
      <c r="D11" s="196" t="s">
        <v>220</v>
      </c>
      <c r="E11" s="197" t="s">
        <v>190</v>
      </c>
      <c r="F11" s="197"/>
      <c r="G11" s="197" t="s">
        <v>221</v>
      </c>
      <c r="H11" s="201">
        <v>5</v>
      </c>
      <c r="I11" s="276"/>
      <c r="J11" s="199">
        <v>43</v>
      </c>
      <c r="K11" s="200">
        <v>0</v>
      </c>
      <c r="L11" s="200">
        <v>0</v>
      </c>
      <c r="M11" s="200">
        <v>0</v>
      </c>
      <c r="N11" s="200">
        <v>0</v>
      </c>
      <c r="O11" s="200">
        <v>43</v>
      </c>
      <c r="P11" s="201">
        <v>0</v>
      </c>
      <c r="Q11" s="200"/>
      <c r="R11" s="197"/>
      <c r="S11" s="197"/>
      <c r="T11" s="197"/>
      <c r="U11" s="197"/>
      <c r="V11" s="197"/>
      <c r="W11" s="197"/>
      <c r="X11" s="197"/>
      <c r="Y11" s="197"/>
      <c r="Z11" s="197"/>
      <c r="AA11" s="197"/>
      <c r="AB11" s="197"/>
      <c r="AC11" s="197"/>
      <c r="AD11" s="198"/>
      <c r="AE11" s="199">
        <v>0</v>
      </c>
      <c r="AF11" s="200">
        <v>258</v>
      </c>
      <c r="AG11" s="200">
        <v>0</v>
      </c>
      <c r="AH11" s="200">
        <v>0</v>
      </c>
      <c r="AI11" s="200">
        <v>258</v>
      </c>
      <c r="AJ11" s="201">
        <v>0</v>
      </c>
      <c r="AK11" s="200">
        <v>0</v>
      </c>
      <c r="AL11" s="200">
        <v>0</v>
      </c>
      <c r="AM11" s="200">
        <v>0</v>
      </c>
      <c r="AN11" s="200">
        <v>0</v>
      </c>
      <c r="AO11" s="201">
        <v>0</v>
      </c>
      <c r="AP11" s="199">
        <v>0</v>
      </c>
      <c r="AQ11" s="200">
        <v>0</v>
      </c>
      <c r="AR11" s="200">
        <v>0</v>
      </c>
      <c r="AS11" s="200">
        <v>0</v>
      </c>
      <c r="AT11" s="200">
        <v>0</v>
      </c>
      <c r="AU11" s="201">
        <v>0</v>
      </c>
      <c r="AV11" s="200" t="s">
        <v>202</v>
      </c>
      <c r="AW11" s="197"/>
      <c r="AX11" s="197"/>
      <c r="AY11" s="92">
        <v>0.49652777777777773</v>
      </c>
      <c r="AZ11" s="203">
        <v>0.5</v>
      </c>
      <c r="BA11" s="204"/>
    </row>
    <row r="12" spans="2:53">
      <c r="B12" s="194">
        <v>33302</v>
      </c>
      <c r="C12" s="195">
        <v>41954</v>
      </c>
      <c r="D12" s="196" t="s">
        <v>219</v>
      </c>
      <c r="E12" s="197" t="s">
        <v>190</v>
      </c>
      <c r="F12" s="197"/>
      <c r="G12" s="197" t="s">
        <v>204</v>
      </c>
      <c r="H12" s="201">
        <v>110</v>
      </c>
      <c r="I12" s="276"/>
      <c r="J12" s="199">
        <v>110</v>
      </c>
      <c r="K12" s="200">
        <v>0</v>
      </c>
      <c r="L12" s="200">
        <v>0</v>
      </c>
      <c r="M12" s="200">
        <v>0</v>
      </c>
      <c r="N12" s="200">
        <v>0</v>
      </c>
      <c r="O12" s="200">
        <v>110</v>
      </c>
      <c r="P12" s="201">
        <v>0</v>
      </c>
      <c r="Q12" s="200"/>
      <c r="R12" s="197"/>
      <c r="S12" s="197"/>
      <c r="T12" s="197"/>
      <c r="U12" s="197"/>
      <c r="V12" s="197"/>
      <c r="W12" s="197"/>
      <c r="X12" s="197"/>
      <c r="Y12" s="197"/>
      <c r="Z12" s="197"/>
      <c r="AA12" s="197"/>
      <c r="AB12" s="197"/>
      <c r="AC12" s="197"/>
      <c r="AD12" s="198"/>
      <c r="AE12" s="199">
        <v>0</v>
      </c>
      <c r="AF12" s="200">
        <v>500</v>
      </c>
      <c r="AG12" s="200">
        <v>0</v>
      </c>
      <c r="AH12" s="200">
        <v>0</v>
      </c>
      <c r="AI12" s="200">
        <v>585</v>
      </c>
      <c r="AJ12" s="201">
        <v>0</v>
      </c>
      <c r="AK12" s="200">
        <v>0</v>
      </c>
      <c r="AL12" s="200">
        <v>0</v>
      </c>
      <c r="AM12" s="200">
        <v>0</v>
      </c>
      <c r="AN12" s="200">
        <v>0</v>
      </c>
      <c r="AO12" s="201">
        <v>0</v>
      </c>
      <c r="AP12" s="199">
        <v>90</v>
      </c>
      <c r="AQ12" s="200">
        <v>0</v>
      </c>
      <c r="AR12" s="200">
        <v>0</v>
      </c>
      <c r="AS12" s="200">
        <v>0</v>
      </c>
      <c r="AT12" s="200">
        <v>90</v>
      </c>
      <c r="AU12" s="201">
        <v>0</v>
      </c>
      <c r="AV12" s="200" t="s">
        <v>202</v>
      </c>
      <c r="AW12" s="197"/>
      <c r="AX12" s="197"/>
      <c r="AY12" s="92">
        <v>0.5625</v>
      </c>
      <c r="AZ12" s="203">
        <v>0.61458333333333337</v>
      </c>
      <c r="BA12" s="204"/>
    </row>
    <row r="13" spans="2:53">
      <c r="B13" s="194">
        <v>33563</v>
      </c>
      <c r="C13" s="195">
        <v>41954</v>
      </c>
      <c r="D13" s="196" t="s">
        <v>217</v>
      </c>
      <c r="E13" s="197" t="s">
        <v>190</v>
      </c>
      <c r="F13" s="197"/>
      <c r="G13" s="197" t="s">
        <v>204</v>
      </c>
      <c r="H13" s="201">
        <v>92</v>
      </c>
      <c r="I13" s="276"/>
      <c r="J13" s="199">
        <v>92</v>
      </c>
      <c r="K13" s="200">
        <v>0</v>
      </c>
      <c r="L13" s="200">
        <v>0</v>
      </c>
      <c r="M13" s="200">
        <v>0</v>
      </c>
      <c r="N13" s="200">
        <v>0</v>
      </c>
      <c r="O13" s="200">
        <v>92</v>
      </c>
      <c r="P13" s="201">
        <v>0</v>
      </c>
      <c r="Q13" s="200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8"/>
      <c r="AE13" s="199">
        <v>0</v>
      </c>
      <c r="AF13" s="200">
        <v>890</v>
      </c>
      <c r="AG13" s="200">
        <v>0</v>
      </c>
      <c r="AH13" s="200">
        <v>0</v>
      </c>
      <c r="AI13" s="200">
        <v>890</v>
      </c>
      <c r="AJ13" s="201">
        <v>0</v>
      </c>
      <c r="AK13" s="200">
        <v>0</v>
      </c>
      <c r="AL13" s="200">
        <v>0</v>
      </c>
      <c r="AM13" s="200">
        <v>0</v>
      </c>
      <c r="AN13" s="200">
        <v>0</v>
      </c>
      <c r="AO13" s="201">
        <v>0</v>
      </c>
      <c r="AP13" s="199">
        <v>89</v>
      </c>
      <c r="AQ13" s="200">
        <v>0</v>
      </c>
      <c r="AR13" s="200">
        <v>0</v>
      </c>
      <c r="AS13" s="200">
        <v>0</v>
      </c>
      <c r="AT13" s="200">
        <v>89</v>
      </c>
      <c r="AU13" s="201">
        <v>0</v>
      </c>
      <c r="AV13" s="200" t="s">
        <v>202</v>
      </c>
      <c r="AW13" s="197"/>
      <c r="AX13" s="197"/>
      <c r="AY13" s="92">
        <v>0.41666666666666669</v>
      </c>
      <c r="AZ13" s="203">
        <v>0.42708333333333331</v>
      </c>
      <c r="BA13" s="204"/>
    </row>
    <row r="14" spans="2:53">
      <c r="B14" s="194">
        <v>33564</v>
      </c>
      <c r="C14" s="195">
        <v>41954</v>
      </c>
      <c r="D14" s="196" t="s">
        <v>211</v>
      </c>
      <c r="E14" s="197" t="s">
        <v>190</v>
      </c>
      <c r="F14" s="197"/>
      <c r="G14" s="197" t="s">
        <v>204</v>
      </c>
      <c r="H14" s="201">
        <v>148</v>
      </c>
      <c r="I14" s="276"/>
      <c r="J14" s="199">
        <v>148</v>
      </c>
      <c r="K14" s="200">
        <v>0</v>
      </c>
      <c r="L14" s="200">
        <v>0</v>
      </c>
      <c r="M14" s="200">
        <v>0</v>
      </c>
      <c r="N14" s="200">
        <v>0</v>
      </c>
      <c r="O14" s="200">
        <v>148</v>
      </c>
      <c r="P14" s="201">
        <v>0</v>
      </c>
      <c r="Q14" s="200"/>
      <c r="R14" s="197"/>
      <c r="S14" s="197"/>
      <c r="T14" s="197"/>
      <c r="U14" s="197"/>
      <c r="V14" s="197"/>
      <c r="W14" s="197"/>
      <c r="X14" s="197"/>
      <c r="Y14" s="197"/>
      <c r="Z14" s="197"/>
      <c r="AA14" s="197"/>
      <c r="AB14" s="197"/>
      <c r="AC14" s="197"/>
      <c r="AD14" s="198"/>
      <c r="AE14" s="199">
        <v>0</v>
      </c>
      <c r="AF14" s="200">
        <v>1219</v>
      </c>
      <c r="AG14" s="200">
        <v>0</v>
      </c>
      <c r="AH14" s="200">
        <v>0</v>
      </c>
      <c r="AI14" s="200">
        <v>1200</v>
      </c>
      <c r="AJ14" s="201">
        <v>0</v>
      </c>
      <c r="AK14" s="200">
        <v>0</v>
      </c>
      <c r="AL14" s="200">
        <v>0</v>
      </c>
      <c r="AM14" s="200">
        <v>0</v>
      </c>
      <c r="AN14" s="200">
        <v>0</v>
      </c>
      <c r="AO14" s="201">
        <v>0</v>
      </c>
      <c r="AP14" s="199">
        <v>0</v>
      </c>
      <c r="AQ14" s="200">
        <v>0</v>
      </c>
      <c r="AR14" s="200">
        <v>0</v>
      </c>
      <c r="AS14" s="200">
        <v>0</v>
      </c>
      <c r="AT14" s="200">
        <v>0</v>
      </c>
      <c r="AU14" s="201">
        <v>0</v>
      </c>
      <c r="AV14" s="200" t="s">
        <v>202</v>
      </c>
      <c r="AW14" s="197"/>
      <c r="AX14" s="197"/>
      <c r="AY14" s="92">
        <v>0.55555555555555558</v>
      </c>
      <c r="AZ14" s="203">
        <v>0.57291666666666663</v>
      </c>
      <c r="BA14" s="204"/>
    </row>
    <row r="15" spans="2:53">
      <c r="B15" s="194">
        <v>36339</v>
      </c>
      <c r="C15" s="195">
        <v>41954</v>
      </c>
      <c r="D15" s="196" t="s">
        <v>216</v>
      </c>
      <c r="E15" s="197" t="s">
        <v>190</v>
      </c>
      <c r="F15" s="197"/>
      <c r="G15" s="197" t="s">
        <v>204</v>
      </c>
      <c r="H15" s="201">
        <v>159</v>
      </c>
      <c r="I15" s="276"/>
      <c r="J15" s="199">
        <v>159</v>
      </c>
      <c r="K15" s="200">
        <v>0</v>
      </c>
      <c r="L15" s="200">
        <v>0</v>
      </c>
      <c r="M15" s="200">
        <v>0</v>
      </c>
      <c r="N15" s="200">
        <v>0</v>
      </c>
      <c r="O15" s="200">
        <v>159</v>
      </c>
      <c r="P15" s="201">
        <v>0</v>
      </c>
      <c r="Q15" s="200"/>
      <c r="R15" s="197"/>
      <c r="S15" s="197"/>
      <c r="T15" s="197"/>
      <c r="U15" s="197"/>
      <c r="V15" s="197"/>
      <c r="W15" s="197"/>
      <c r="X15" s="197"/>
      <c r="Y15" s="197"/>
      <c r="Z15" s="197"/>
      <c r="AA15" s="197"/>
      <c r="AB15" s="197"/>
      <c r="AC15" s="197"/>
      <c r="AD15" s="198"/>
      <c r="AE15" s="199">
        <v>0</v>
      </c>
      <c r="AF15" s="200">
        <v>750</v>
      </c>
      <c r="AG15" s="200">
        <v>0</v>
      </c>
      <c r="AH15" s="200">
        <v>0</v>
      </c>
      <c r="AI15" s="200">
        <v>750</v>
      </c>
      <c r="AJ15" s="201">
        <v>0</v>
      </c>
      <c r="AK15" s="200">
        <v>0</v>
      </c>
      <c r="AL15" s="200">
        <v>0</v>
      </c>
      <c r="AM15" s="200">
        <v>0</v>
      </c>
      <c r="AN15" s="200">
        <v>0</v>
      </c>
      <c r="AO15" s="201">
        <v>0</v>
      </c>
      <c r="AP15" s="199">
        <v>0</v>
      </c>
      <c r="AQ15" s="200">
        <v>0</v>
      </c>
      <c r="AR15" s="200">
        <v>0</v>
      </c>
      <c r="AS15" s="200">
        <v>0</v>
      </c>
      <c r="AT15" s="200">
        <v>0</v>
      </c>
      <c r="AU15" s="201">
        <v>0</v>
      </c>
      <c r="AV15" s="200" t="s">
        <v>200</v>
      </c>
      <c r="AW15" s="197"/>
      <c r="AX15" s="197"/>
      <c r="AY15" s="92">
        <v>0.30555555555555552</v>
      </c>
      <c r="AZ15" s="203">
        <v>0.31944444444444448</v>
      </c>
      <c r="BA15" s="204"/>
    </row>
    <row r="16" spans="2:53">
      <c r="B16" s="194">
        <v>36981</v>
      </c>
      <c r="C16" s="195">
        <v>41954</v>
      </c>
      <c r="D16" s="196" t="s">
        <v>218</v>
      </c>
      <c r="E16" s="197" t="s">
        <v>190</v>
      </c>
      <c r="F16" s="197"/>
      <c r="G16" s="197" t="s">
        <v>204</v>
      </c>
      <c r="H16" s="201">
        <v>260</v>
      </c>
      <c r="I16" s="276"/>
      <c r="J16" s="199">
        <v>260</v>
      </c>
      <c r="K16" s="200">
        <v>0</v>
      </c>
      <c r="L16" s="200">
        <v>0</v>
      </c>
      <c r="M16" s="200">
        <v>0</v>
      </c>
      <c r="N16" s="200">
        <v>0</v>
      </c>
      <c r="O16" s="200">
        <v>260</v>
      </c>
      <c r="P16" s="201">
        <v>0</v>
      </c>
      <c r="Q16" s="200"/>
      <c r="R16" s="197"/>
      <c r="S16" s="197"/>
      <c r="T16" s="197"/>
      <c r="U16" s="197"/>
      <c r="V16" s="197"/>
      <c r="W16" s="197"/>
      <c r="X16" s="197"/>
      <c r="Y16" s="197"/>
      <c r="Z16" s="197"/>
      <c r="AA16" s="197"/>
      <c r="AB16" s="197"/>
      <c r="AC16" s="197"/>
      <c r="AD16" s="198"/>
      <c r="AE16" s="199">
        <v>0</v>
      </c>
      <c r="AF16" s="200">
        <v>738</v>
      </c>
      <c r="AG16" s="200">
        <v>0</v>
      </c>
      <c r="AH16" s="200">
        <v>0</v>
      </c>
      <c r="AI16" s="200">
        <v>650</v>
      </c>
      <c r="AJ16" s="201">
        <v>0</v>
      </c>
      <c r="AK16" s="200">
        <v>0</v>
      </c>
      <c r="AL16" s="200">
        <v>0</v>
      </c>
      <c r="AM16" s="200">
        <v>0</v>
      </c>
      <c r="AN16" s="200">
        <v>0</v>
      </c>
      <c r="AO16" s="201">
        <v>0</v>
      </c>
      <c r="AP16" s="199">
        <v>0</v>
      </c>
      <c r="AQ16" s="200">
        <v>0</v>
      </c>
      <c r="AR16" s="200">
        <v>0</v>
      </c>
      <c r="AS16" s="200">
        <v>0</v>
      </c>
      <c r="AT16" s="200">
        <v>0</v>
      </c>
      <c r="AU16" s="201">
        <v>0</v>
      </c>
      <c r="AV16" s="200" t="s">
        <v>202</v>
      </c>
      <c r="AW16" s="197"/>
      <c r="AX16" s="197"/>
      <c r="AY16" s="92">
        <v>0.47222222222222227</v>
      </c>
      <c r="AZ16" s="203">
        <v>0.4861111111111111</v>
      </c>
      <c r="BA16" s="204"/>
    </row>
    <row r="17" spans="2:53">
      <c r="B17" s="194">
        <v>704700</v>
      </c>
      <c r="C17" s="195">
        <v>41954</v>
      </c>
      <c r="D17" s="196" t="s">
        <v>213</v>
      </c>
      <c r="E17" s="197" t="s">
        <v>190</v>
      </c>
      <c r="F17" s="197"/>
      <c r="G17" s="197" t="s">
        <v>204</v>
      </c>
      <c r="H17" s="201">
        <v>434</v>
      </c>
      <c r="I17" s="276"/>
      <c r="J17" s="199">
        <v>434</v>
      </c>
      <c r="K17" s="200">
        <v>0</v>
      </c>
      <c r="L17" s="200">
        <v>0</v>
      </c>
      <c r="M17" s="200">
        <v>0</v>
      </c>
      <c r="N17" s="200">
        <v>0</v>
      </c>
      <c r="O17" s="200">
        <v>434</v>
      </c>
      <c r="P17" s="201">
        <v>0</v>
      </c>
      <c r="Q17" s="200"/>
      <c r="R17" s="197"/>
      <c r="S17" s="197"/>
      <c r="T17" s="197"/>
      <c r="U17" s="197"/>
      <c r="V17" s="197"/>
      <c r="W17" s="197"/>
      <c r="X17" s="197"/>
      <c r="Y17" s="197"/>
      <c r="Z17" s="197"/>
      <c r="AA17" s="197"/>
      <c r="AB17" s="197"/>
      <c r="AC17" s="197"/>
      <c r="AD17" s="198"/>
      <c r="AE17" s="199">
        <v>0</v>
      </c>
      <c r="AF17" s="200">
        <v>2842</v>
      </c>
      <c r="AG17" s="200">
        <v>0</v>
      </c>
      <c r="AH17" s="200">
        <v>0</v>
      </c>
      <c r="AI17" s="200">
        <v>2828</v>
      </c>
      <c r="AJ17" s="201">
        <v>0</v>
      </c>
      <c r="AK17" s="200">
        <v>0</v>
      </c>
      <c r="AL17" s="200">
        <v>0</v>
      </c>
      <c r="AM17" s="200">
        <v>0</v>
      </c>
      <c r="AN17" s="200">
        <v>0</v>
      </c>
      <c r="AO17" s="201">
        <v>0</v>
      </c>
      <c r="AP17" s="199">
        <v>0</v>
      </c>
      <c r="AQ17" s="200">
        <v>0</v>
      </c>
      <c r="AR17" s="200">
        <v>0</v>
      </c>
      <c r="AS17" s="200">
        <v>0</v>
      </c>
      <c r="AT17" s="200">
        <v>0</v>
      </c>
      <c r="AU17" s="201">
        <v>0</v>
      </c>
      <c r="AV17" s="200" t="s">
        <v>200</v>
      </c>
      <c r="AW17" s="197"/>
      <c r="AX17" s="197"/>
      <c r="AY17" s="92">
        <v>0.42708333333333331</v>
      </c>
      <c r="AZ17" s="203">
        <v>0.46875</v>
      </c>
      <c r="BA17" s="204"/>
    </row>
    <row r="18" spans="2:53">
      <c r="B18" s="194">
        <v>7837</v>
      </c>
      <c r="C18" s="195">
        <v>41955</v>
      </c>
      <c r="D18" s="196" t="s">
        <v>197</v>
      </c>
      <c r="E18" s="197" t="s">
        <v>190</v>
      </c>
      <c r="F18" s="197"/>
      <c r="G18" s="197" t="s">
        <v>223</v>
      </c>
      <c r="H18" s="201">
        <v>40</v>
      </c>
      <c r="I18" s="276"/>
      <c r="J18" s="199">
        <v>362</v>
      </c>
      <c r="K18" s="200">
        <v>0</v>
      </c>
      <c r="L18" s="200">
        <v>0</v>
      </c>
      <c r="M18" s="200">
        <v>0</v>
      </c>
      <c r="N18" s="200">
        <v>0</v>
      </c>
      <c r="O18" s="200">
        <v>364</v>
      </c>
      <c r="P18" s="201">
        <v>0</v>
      </c>
      <c r="Q18" s="200"/>
      <c r="R18" s="197"/>
      <c r="S18" s="197"/>
      <c r="T18" s="197"/>
      <c r="U18" s="197"/>
      <c r="V18" s="197"/>
      <c r="W18" s="197"/>
      <c r="X18" s="197"/>
      <c r="Y18" s="197"/>
      <c r="Z18" s="197"/>
      <c r="AA18" s="197"/>
      <c r="AB18" s="197"/>
      <c r="AC18" s="197"/>
      <c r="AD18" s="198"/>
      <c r="AE18" s="199">
        <v>0</v>
      </c>
      <c r="AF18" s="200">
        <v>2000</v>
      </c>
      <c r="AG18" s="200">
        <v>0</v>
      </c>
      <c r="AH18" s="200">
        <v>0</v>
      </c>
      <c r="AI18" s="200">
        <v>2000</v>
      </c>
      <c r="AJ18" s="201">
        <v>0</v>
      </c>
      <c r="AK18" s="200">
        <v>0</v>
      </c>
      <c r="AL18" s="200">
        <v>0</v>
      </c>
      <c r="AM18" s="200">
        <v>0</v>
      </c>
      <c r="AN18" s="200">
        <v>0</v>
      </c>
      <c r="AO18" s="201">
        <v>0</v>
      </c>
      <c r="AP18" s="199">
        <v>0</v>
      </c>
      <c r="AQ18" s="200">
        <v>0</v>
      </c>
      <c r="AR18" s="200">
        <v>0</v>
      </c>
      <c r="AS18" s="200">
        <v>0</v>
      </c>
      <c r="AT18" s="200">
        <v>0</v>
      </c>
      <c r="AU18" s="201">
        <v>0</v>
      </c>
      <c r="AV18" s="200" t="s">
        <v>205</v>
      </c>
      <c r="AW18" s="197"/>
      <c r="AX18" s="197"/>
      <c r="AY18" s="92">
        <v>0.5625</v>
      </c>
      <c r="AZ18" s="203">
        <v>0.58680555555555558</v>
      </c>
      <c r="BA18" s="204"/>
    </row>
    <row r="19" spans="2:53">
      <c r="B19" s="194">
        <v>33565</v>
      </c>
      <c r="C19" s="195">
        <v>41955</v>
      </c>
      <c r="D19" s="196" t="s">
        <v>206</v>
      </c>
      <c r="E19" s="197" t="s">
        <v>224</v>
      </c>
      <c r="F19" s="197"/>
      <c r="G19" s="197" t="s">
        <v>204</v>
      </c>
      <c r="H19" s="201">
        <v>256</v>
      </c>
      <c r="I19" s="276"/>
      <c r="J19" s="199">
        <v>256</v>
      </c>
      <c r="K19" s="200">
        <v>0</v>
      </c>
      <c r="L19" s="200">
        <v>0</v>
      </c>
      <c r="M19" s="200">
        <v>0</v>
      </c>
      <c r="N19" s="200">
        <v>0</v>
      </c>
      <c r="O19" s="200">
        <v>256</v>
      </c>
      <c r="P19" s="201">
        <v>0</v>
      </c>
      <c r="Q19" s="200"/>
      <c r="R19" s="197"/>
      <c r="S19" s="197"/>
      <c r="T19" s="197"/>
      <c r="U19" s="197"/>
      <c r="V19" s="197"/>
      <c r="W19" s="197"/>
      <c r="X19" s="197"/>
      <c r="Y19" s="197"/>
      <c r="Z19" s="197"/>
      <c r="AA19" s="197"/>
      <c r="AB19" s="197"/>
      <c r="AC19" s="197"/>
      <c r="AD19" s="198"/>
      <c r="AE19" s="199">
        <v>0</v>
      </c>
      <c r="AF19" s="200">
        <v>1323</v>
      </c>
      <c r="AG19" s="200">
        <v>0</v>
      </c>
      <c r="AH19" s="200">
        <v>0</v>
      </c>
      <c r="AI19" s="200">
        <v>1323</v>
      </c>
      <c r="AJ19" s="201">
        <v>0</v>
      </c>
      <c r="AK19" s="200">
        <v>0</v>
      </c>
      <c r="AL19" s="200">
        <v>0</v>
      </c>
      <c r="AM19" s="200">
        <v>0</v>
      </c>
      <c r="AN19" s="200">
        <v>0</v>
      </c>
      <c r="AO19" s="201">
        <v>0</v>
      </c>
      <c r="AP19" s="199">
        <v>0</v>
      </c>
      <c r="AQ19" s="200">
        <v>0</v>
      </c>
      <c r="AR19" s="200">
        <v>0</v>
      </c>
      <c r="AS19" s="200">
        <v>0</v>
      </c>
      <c r="AT19" s="200">
        <v>0</v>
      </c>
      <c r="AU19" s="201">
        <v>0</v>
      </c>
      <c r="AV19" s="200" t="s">
        <v>202</v>
      </c>
      <c r="AW19" s="197"/>
      <c r="AX19" s="197"/>
      <c r="AY19" s="92">
        <v>0.50694444444444442</v>
      </c>
      <c r="AZ19" s="203">
        <v>0.52083333333333337</v>
      </c>
      <c r="BA19" s="204"/>
    </row>
    <row r="20" spans="2:53">
      <c r="B20" s="194">
        <v>33649</v>
      </c>
      <c r="C20" s="195">
        <v>41955</v>
      </c>
      <c r="D20" s="196" t="s">
        <v>211</v>
      </c>
      <c r="E20" s="197" t="s">
        <v>224</v>
      </c>
      <c r="F20" s="197"/>
      <c r="G20" s="197" t="s">
        <v>204</v>
      </c>
      <c r="H20" s="201">
        <v>119</v>
      </c>
      <c r="I20" s="276"/>
      <c r="J20" s="199">
        <v>119</v>
      </c>
      <c r="K20" s="200">
        <v>0</v>
      </c>
      <c r="L20" s="200">
        <v>0</v>
      </c>
      <c r="M20" s="200">
        <v>0</v>
      </c>
      <c r="N20" s="200">
        <v>0</v>
      </c>
      <c r="O20" s="200">
        <v>119</v>
      </c>
      <c r="P20" s="201">
        <v>0</v>
      </c>
      <c r="Q20" s="200"/>
      <c r="R20" s="197"/>
      <c r="S20" s="197"/>
      <c r="T20" s="197"/>
      <c r="U20" s="197"/>
      <c r="V20" s="197"/>
      <c r="W20" s="197"/>
      <c r="X20" s="197"/>
      <c r="Y20" s="197"/>
      <c r="Z20" s="197"/>
      <c r="AA20" s="197"/>
      <c r="AB20" s="197"/>
      <c r="AC20" s="197"/>
      <c r="AD20" s="198"/>
      <c r="AE20" s="199">
        <v>0</v>
      </c>
      <c r="AF20" s="200">
        <v>1080</v>
      </c>
      <c r="AG20" s="200">
        <v>0</v>
      </c>
      <c r="AH20" s="200">
        <v>0</v>
      </c>
      <c r="AI20" s="200">
        <v>1080</v>
      </c>
      <c r="AJ20" s="201">
        <v>0</v>
      </c>
      <c r="AK20" s="200">
        <v>0</v>
      </c>
      <c r="AL20" s="200">
        <v>0</v>
      </c>
      <c r="AM20" s="200">
        <v>0</v>
      </c>
      <c r="AN20" s="200">
        <v>0</v>
      </c>
      <c r="AO20" s="201">
        <v>0</v>
      </c>
      <c r="AP20" s="199">
        <v>0</v>
      </c>
      <c r="AQ20" s="200">
        <v>0</v>
      </c>
      <c r="AR20" s="200">
        <v>0</v>
      </c>
      <c r="AS20" s="200">
        <v>0</v>
      </c>
      <c r="AT20" s="200">
        <v>0</v>
      </c>
      <c r="AU20" s="201">
        <v>0</v>
      </c>
      <c r="AV20" s="200" t="s">
        <v>202</v>
      </c>
      <c r="AW20" s="197"/>
      <c r="AX20" s="197"/>
      <c r="AY20" s="92">
        <v>0.49305555555555558</v>
      </c>
      <c r="AZ20" s="203">
        <v>0.50694444444444442</v>
      </c>
      <c r="BA20" s="204"/>
    </row>
    <row r="21" spans="2:53">
      <c r="B21" s="194">
        <v>33650</v>
      </c>
      <c r="C21" s="195">
        <v>41955</v>
      </c>
      <c r="D21" s="196" t="s">
        <v>216</v>
      </c>
      <c r="E21" s="197" t="s">
        <v>224</v>
      </c>
      <c r="F21" s="197"/>
      <c r="G21" s="197" t="s">
        <v>204</v>
      </c>
      <c r="H21" s="201">
        <v>135</v>
      </c>
      <c r="I21" s="276"/>
      <c r="J21" s="199">
        <v>135</v>
      </c>
      <c r="K21" s="200">
        <v>0</v>
      </c>
      <c r="L21" s="200">
        <v>0</v>
      </c>
      <c r="M21" s="200">
        <v>0</v>
      </c>
      <c r="N21" s="200">
        <v>0</v>
      </c>
      <c r="O21" s="200">
        <v>135</v>
      </c>
      <c r="P21" s="201">
        <v>0</v>
      </c>
      <c r="Q21" s="200"/>
      <c r="R21" s="197"/>
      <c r="S21" s="197"/>
      <c r="T21" s="197"/>
      <c r="U21" s="197"/>
      <c r="V21" s="197"/>
      <c r="W21" s="197"/>
      <c r="X21" s="197"/>
      <c r="Y21" s="197"/>
      <c r="Z21" s="197"/>
      <c r="AA21" s="197"/>
      <c r="AB21" s="197"/>
      <c r="AC21" s="197"/>
      <c r="AD21" s="198"/>
      <c r="AE21" s="199">
        <v>0</v>
      </c>
      <c r="AF21" s="200">
        <v>858</v>
      </c>
      <c r="AG21" s="200">
        <v>0</v>
      </c>
      <c r="AH21" s="200">
        <v>0</v>
      </c>
      <c r="AI21" s="200">
        <v>858</v>
      </c>
      <c r="AJ21" s="201">
        <v>0</v>
      </c>
      <c r="AK21" s="200">
        <v>0</v>
      </c>
      <c r="AL21" s="200">
        <v>0</v>
      </c>
      <c r="AM21" s="200">
        <v>0</v>
      </c>
      <c r="AN21" s="200">
        <v>0</v>
      </c>
      <c r="AO21" s="201">
        <v>0</v>
      </c>
      <c r="AP21" s="199">
        <v>0</v>
      </c>
      <c r="AQ21" s="200">
        <v>0</v>
      </c>
      <c r="AR21" s="200">
        <v>0</v>
      </c>
      <c r="AS21" s="200">
        <v>0</v>
      </c>
      <c r="AT21" s="200">
        <v>0</v>
      </c>
      <c r="AU21" s="201">
        <v>0</v>
      </c>
      <c r="AV21" s="200" t="s">
        <v>202</v>
      </c>
      <c r="AW21" s="197"/>
      <c r="AX21" s="197"/>
      <c r="AY21" s="92">
        <v>0.49305555555555558</v>
      </c>
      <c r="AZ21" s="203">
        <v>0.50694444444444442</v>
      </c>
      <c r="BA21" s="204"/>
    </row>
    <row r="22" spans="2:53">
      <c r="B22" s="194">
        <v>34440</v>
      </c>
      <c r="C22" s="195">
        <v>41955</v>
      </c>
      <c r="D22" s="196" t="s">
        <v>210</v>
      </c>
      <c r="E22" s="197" t="s">
        <v>224</v>
      </c>
      <c r="F22" s="197"/>
      <c r="G22" s="197">
        <v>1</v>
      </c>
      <c r="H22" s="201">
        <v>140</v>
      </c>
      <c r="I22" s="276"/>
      <c r="J22" s="199">
        <v>140</v>
      </c>
      <c r="K22" s="200">
        <v>0</v>
      </c>
      <c r="L22" s="200">
        <v>0</v>
      </c>
      <c r="M22" s="200">
        <v>0</v>
      </c>
      <c r="N22" s="200">
        <v>0</v>
      </c>
      <c r="O22" s="200">
        <v>140</v>
      </c>
      <c r="P22" s="201">
        <v>0</v>
      </c>
      <c r="Q22" s="200"/>
      <c r="R22" s="197"/>
      <c r="S22" s="197"/>
      <c r="T22" s="197"/>
      <c r="U22" s="197"/>
      <c r="V22" s="197"/>
      <c r="W22" s="197"/>
      <c r="X22" s="197"/>
      <c r="Y22" s="197"/>
      <c r="Z22" s="197"/>
      <c r="AA22" s="197"/>
      <c r="AB22" s="197"/>
      <c r="AC22" s="197"/>
      <c r="AD22" s="198"/>
      <c r="AE22" s="199">
        <v>0</v>
      </c>
      <c r="AF22" s="200">
        <v>1600</v>
      </c>
      <c r="AG22" s="200">
        <v>0</v>
      </c>
      <c r="AH22" s="200">
        <v>0</v>
      </c>
      <c r="AI22" s="200">
        <v>1600</v>
      </c>
      <c r="AJ22" s="201">
        <v>0</v>
      </c>
      <c r="AK22" s="200">
        <v>0</v>
      </c>
      <c r="AL22" s="200">
        <v>0</v>
      </c>
      <c r="AM22" s="200">
        <v>0</v>
      </c>
      <c r="AN22" s="200">
        <v>0</v>
      </c>
      <c r="AO22" s="201">
        <v>0</v>
      </c>
      <c r="AP22" s="199">
        <v>160</v>
      </c>
      <c r="AQ22" s="200">
        <v>0</v>
      </c>
      <c r="AR22" s="200">
        <v>0</v>
      </c>
      <c r="AS22" s="200">
        <v>0</v>
      </c>
      <c r="AT22" s="200">
        <v>160</v>
      </c>
      <c r="AU22" s="201">
        <v>0</v>
      </c>
      <c r="AV22" s="200" t="s">
        <v>202</v>
      </c>
      <c r="AW22" s="197"/>
      <c r="AX22" s="197"/>
      <c r="AY22" s="92">
        <v>0.3576388888888889</v>
      </c>
      <c r="AZ22" s="203">
        <v>0.37152777777777773</v>
      </c>
      <c r="BA22" s="204"/>
    </row>
    <row r="23" spans="2:53">
      <c r="B23" s="194">
        <v>30447</v>
      </c>
      <c r="C23" s="195">
        <v>41956</v>
      </c>
      <c r="D23" s="196" t="s">
        <v>225</v>
      </c>
      <c r="E23" s="197" t="s">
        <v>224</v>
      </c>
      <c r="F23" s="197"/>
      <c r="G23" s="197" t="s">
        <v>204</v>
      </c>
      <c r="H23" s="201">
        <v>210</v>
      </c>
      <c r="I23" s="276"/>
      <c r="J23" s="199">
        <v>210</v>
      </c>
      <c r="K23" s="200">
        <v>0</v>
      </c>
      <c r="L23" s="200">
        <v>0</v>
      </c>
      <c r="M23" s="200">
        <v>0</v>
      </c>
      <c r="N23" s="200">
        <v>0</v>
      </c>
      <c r="O23" s="200">
        <v>210</v>
      </c>
      <c r="P23" s="201">
        <v>0</v>
      </c>
      <c r="Q23" s="200"/>
      <c r="R23" s="197"/>
      <c r="S23" s="197"/>
      <c r="T23" s="197"/>
      <c r="U23" s="197"/>
      <c r="V23" s="197"/>
      <c r="W23" s="197"/>
      <c r="X23" s="197"/>
      <c r="Y23" s="197"/>
      <c r="Z23" s="197"/>
      <c r="AA23" s="197"/>
      <c r="AB23" s="197"/>
      <c r="AC23" s="197"/>
      <c r="AD23" s="198"/>
      <c r="AE23" s="199">
        <v>0</v>
      </c>
      <c r="AF23" s="200">
        <v>1500</v>
      </c>
      <c r="AG23" s="200">
        <v>0</v>
      </c>
      <c r="AH23" s="200">
        <v>0</v>
      </c>
      <c r="AI23" s="200">
        <v>1560</v>
      </c>
      <c r="AJ23" s="201">
        <v>0</v>
      </c>
      <c r="AK23" s="200">
        <v>0</v>
      </c>
      <c r="AL23" s="200">
        <v>0</v>
      </c>
      <c r="AM23" s="200">
        <v>0</v>
      </c>
      <c r="AN23" s="200">
        <v>0</v>
      </c>
      <c r="AO23" s="201">
        <v>0</v>
      </c>
      <c r="AP23" s="199">
        <v>0</v>
      </c>
      <c r="AQ23" s="200">
        <v>0</v>
      </c>
      <c r="AR23" s="200">
        <v>0</v>
      </c>
      <c r="AS23" s="200">
        <v>0</v>
      </c>
      <c r="AT23" s="200">
        <v>0</v>
      </c>
      <c r="AU23" s="201">
        <v>0</v>
      </c>
      <c r="AV23" s="200" t="s">
        <v>226</v>
      </c>
      <c r="AW23" s="197"/>
      <c r="AX23" s="197"/>
      <c r="AY23" s="92">
        <v>0.43055555555555558</v>
      </c>
      <c r="AZ23" s="203">
        <v>0.44097222222222227</v>
      </c>
      <c r="BA23" s="204"/>
    </row>
    <row r="24" spans="2:53">
      <c r="B24" s="194">
        <v>31201</v>
      </c>
      <c r="C24" s="195">
        <v>41956</v>
      </c>
      <c r="D24" s="196" t="s">
        <v>211</v>
      </c>
      <c r="E24" s="197" t="s">
        <v>224</v>
      </c>
      <c r="F24" s="197"/>
      <c r="G24" s="197" t="s">
        <v>204</v>
      </c>
      <c r="H24" s="201">
        <v>149</v>
      </c>
      <c r="I24" s="276"/>
      <c r="J24" s="199">
        <v>149</v>
      </c>
      <c r="K24" s="200">
        <v>0</v>
      </c>
      <c r="L24" s="200">
        <v>0</v>
      </c>
      <c r="M24" s="200">
        <v>0</v>
      </c>
      <c r="N24" s="200">
        <v>0</v>
      </c>
      <c r="O24" s="200">
        <v>149</v>
      </c>
      <c r="P24" s="201">
        <v>0</v>
      </c>
      <c r="Q24" s="200"/>
      <c r="R24" s="197"/>
      <c r="S24" s="197"/>
      <c r="T24" s="197"/>
      <c r="U24" s="197"/>
      <c r="V24" s="197"/>
      <c r="W24" s="197"/>
      <c r="X24" s="197"/>
      <c r="Y24" s="197"/>
      <c r="Z24" s="197"/>
      <c r="AA24" s="197"/>
      <c r="AB24" s="197"/>
      <c r="AC24" s="197"/>
      <c r="AD24" s="198"/>
      <c r="AE24" s="199">
        <v>0</v>
      </c>
      <c r="AF24" s="200">
        <v>615</v>
      </c>
      <c r="AG24" s="200">
        <v>0</v>
      </c>
      <c r="AH24" s="200">
        <v>0</v>
      </c>
      <c r="AI24" s="200">
        <v>615</v>
      </c>
      <c r="AJ24" s="201">
        <v>0</v>
      </c>
      <c r="AK24" s="200">
        <v>0</v>
      </c>
      <c r="AL24" s="200">
        <v>0</v>
      </c>
      <c r="AM24" s="200">
        <v>0</v>
      </c>
      <c r="AN24" s="200">
        <v>0</v>
      </c>
      <c r="AO24" s="201">
        <v>0</v>
      </c>
      <c r="AP24" s="199">
        <v>0</v>
      </c>
      <c r="AQ24" s="200">
        <v>0</v>
      </c>
      <c r="AR24" s="200">
        <v>0</v>
      </c>
      <c r="AS24" s="200">
        <v>0</v>
      </c>
      <c r="AT24" s="200">
        <v>0</v>
      </c>
      <c r="AU24" s="201">
        <v>0</v>
      </c>
      <c r="AV24" s="200" t="s">
        <v>202</v>
      </c>
      <c r="AW24" s="197"/>
      <c r="AX24" s="197"/>
      <c r="AY24" s="92">
        <v>0.47916666666666669</v>
      </c>
      <c r="AZ24" s="203">
        <v>0.48958333333333331</v>
      </c>
      <c r="BA24" s="204"/>
    </row>
    <row r="25" spans="2:53">
      <c r="B25" s="194">
        <v>31202</v>
      </c>
      <c r="C25" s="195">
        <v>41956</v>
      </c>
      <c r="D25" s="196" t="s">
        <v>216</v>
      </c>
      <c r="E25" s="197" t="s">
        <v>224</v>
      </c>
      <c r="F25" s="197"/>
      <c r="G25" s="197" t="s">
        <v>204</v>
      </c>
      <c r="H25" s="201">
        <v>146</v>
      </c>
      <c r="I25" s="276"/>
      <c r="J25" s="199">
        <v>146</v>
      </c>
      <c r="K25" s="200">
        <v>0</v>
      </c>
      <c r="L25" s="200">
        <v>0</v>
      </c>
      <c r="M25" s="200">
        <v>0</v>
      </c>
      <c r="N25" s="200">
        <v>0</v>
      </c>
      <c r="O25" s="200">
        <v>146</v>
      </c>
      <c r="P25" s="201">
        <v>0</v>
      </c>
      <c r="Q25" s="200"/>
      <c r="R25" s="197"/>
      <c r="S25" s="197"/>
      <c r="T25" s="197"/>
      <c r="U25" s="197"/>
      <c r="V25" s="197"/>
      <c r="W25" s="197"/>
      <c r="X25" s="197"/>
      <c r="Y25" s="197"/>
      <c r="Z25" s="197"/>
      <c r="AA25" s="197"/>
      <c r="AB25" s="197"/>
      <c r="AC25" s="197"/>
      <c r="AD25" s="198"/>
      <c r="AE25" s="199">
        <v>0</v>
      </c>
      <c r="AF25" s="200">
        <v>695</v>
      </c>
      <c r="AG25" s="200">
        <v>0</v>
      </c>
      <c r="AH25" s="200">
        <v>0</v>
      </c>
      <c r="AI25" s="200">
        <v>695</v>
      </c>
      <c r="AJ25" s="201">
        <v>0</v>
      </c>
      <c r="AK25" s="200">
        <v>0</v>
      </c>
      <c r="AL25" s="200">
        <v>0</v>
      </c>
      <c r="AM25" s="200">
        <v>0</v>
      </c>
      <c r="AN25" s="200">
        <v>0</v>
      </c>
      <c r="AO25" s="201">
        <v>0</v>
      </c>
      <c r="AP25" s="199">
        <v>0</v>
      </c>
      <c r="AQ25" s="200">
        <v>0</v>
      </c>
      <c r="AR25" s="200">
        <v>0</v>
      </c>
      <c r="AS25" s="200">
        <v>0</v>
      </c>
      <c r="AT25" s="200">
        <v>0</v>
      </c>
      <c r="AU25" s="201">
        <v>0</v>
      </c>
      <c r="AV25" s="200" t="s">
        <v>202</v>
      </c>
      <c r="AW25" s="197"/>
      <c r="AX25" s="197"/>
      <c r="AY25" s="92">
        <v>0.47916666666666669</v>
      </c>
      <c r="AZ25" s="203">
        <v>0.48958333333333331</v>
      </c>
      <c r="BA25" s="204"/>
    </row>
    <row r="26" spans="2:53">
      <c r="B26" s="194">
        <v>35162</v>
      </c>
      <c r="C26" s="195">
        <v>41956</v>
      </c>
      <c r="D26" s="196" t="s">
        <v>218</v>
      </c>
      <c r="E26" s="197" t="s">
        <v>224</v>
      </c>
      <c r="F26" s="197"/>
      <c r="G26" s="197" t="s">
        <v>204</v>
      </c>
      <c r="H26" s="201">
        <v>235</v>
      </c>
      <c r="I26" s="276"/>
      <c r="J26" s="199">
        <v>235</v>
      </c>
      <c r="K26" s="200">
        <v>0</v>
      </c>
      <c r="L26" s="200">
        <v>0</v>
      </c>
      <c r="M26" s="200">
        <v>0</v>
      </c>
      <c r="N26" s="200">
        <v>0</v>
      </c>
      <c r="O26" s="200">
        <v>235</v>
      </c>
      <c r="P26" s="201">
        <v>0</v>
      </c>
      <c r="Q26" s="200"/>
      <c r="R26" s="197"/>
      <c r="S26" s="197"/>
      <c r="T26" s="197"/>
      <c r="U26" s="197"/>
      <c r="V26" s="197"/>
      <c r="W26" s="197"/>
      <c r="X26" s="197"/>
      <c r="Y26" s="197"/>
      <c r="Z26" s="197"/>
      <c r="AA26" s="197"/>
      <c r="AB26" s="197"/>
      <c r="AC26" s="197"/>
      <c r="AD26" s="198"/>
      <c r="AE26" s="199">
        <v>0</v>
      </c>
      <c r="AF26" s="200">
        <v>804</v>
      </c>
      <c r="AG26" s="200">
        <v>0</v>
      </c>
      <c r="AH26" s="200">
        <v>0</v>
      </c>
      <c r="AI26" s="200">
        <v>800</v>
      </c>
      <c r="AJ26" s="201">
        <v>0</v>
      </c>
      <c r="AK26" s="200">
        <v>0</v>
      </c>
      <c r="AL26" s="200">
        <v>0</v>
      </c>
      <c r="AM26" s="200">
        <v>0</v>
      </c>
      <c r="AN26" s="200">
        <v>0</v>
      </c>
      <c r="AO26" s="201">
        <v>0</v>
      </c>
      <c r="AP26" s="199">
        <v>0</v>
      </c>
      <c r="AQ26" s="200">
        <v>0</v>
      </c>
      <c r="AR26" s="200">
        <v>0</v>
      </c>
      <c r="AS26" s="200">
        <v>0</v>
      </c>
      <c r="AT26" s="200">
        <v>0</v>
      </c>
      <c r="AU26" s="201">
        <v>0</v>
      </c>
      <c r="AV26" s="200" t="s">
        <v>202</v>
      </c>
      <c r="AW26" s="197"/>
      <c r="AX26" s="197"/>
      <c r="AY26" s="92">
        <v>0.54166666666666663</v>
      </c>
      <c r="AZ26" s="203">
        <v>0.55555555555555558</v>
      </c>
      <c r="BA26" s="204"/>
    </row>
    <row r="27" spans="2:53">
      <c r="B27" s="194">
        <v>36340</v>
      </c>
      <c r="C27" s="195">
        <v>41956</v>
      </c>
      <c r="D27" s="196" t="s">
        <v>208</v>
      </c>
      <c r="E27" s="197" t="s">
        <v>224</v>
      </c>
      <c r="F27" s="197"/>
      <c r="G27" s="197" t="s">
        <v>198</v>
      </c>
      <c r="H27" s="201">
        <v>265</v>
      </c>
      <c r="I27" s="276"/>
      <c r="J27" s="199">
        <v>265</v>
      </c>
      <c r="K27" s="200">
        <v>0</v>
      </c>
      <c r="L27" s="200">
        <v>0</v>
      </c>
      <c r="M27" s="200">
        <v>0</v>
      </c>
      <c r="N27" s="200">
        <v>0</v>
      </c>
      <c r="O27" s="200">
        <v>265</v>
      </c>
      <c r="P27" s="201">
        <v>0</v>
      </c>
      <c r="Q27" s="200"/>
      <c r="R27" s="197"/>
      <c r="S27" s="197"/>
      <c r="T27" s="197"/>
      <c r="U27" s="197"/>
      <c r="V27" s="197"/>
      <c r="W27" s="197"/>
      <c r="X27" s="197"/>
      <c r="Y27" s="197"/>
      <c r="Z27" s="197"/>
      <c r="AA27" s="197"/>
      <c r="AB27" s="197"/>
      <c r="AC27" s="197"/>
      <c r="AD27" s="198"/>
      <c r="AE27" s="199">
        <v>0</v>
      </c>
      <c r="AF27" s="200">
        <v>1650</v>
      </c>
      <c r="AG27" s="200">
        <v>0</v>
      </c>
      <c r="AH27" s="200">
        <v>0</v>
      </c>
      <c r="AI27" s="200">
        <v>1650</v>
      </c>
      <c r="AJ27" s="201">
        <v>0</v>
      </c>
      <c r="AK27" s="200">
        <v>0</v>
      </c>
      <c r="AL27" s="200">
        <v>0</v>
      </c>
      <c r="AM27" s="200">
        <v>0</v>
      </c>
      <c r="AN27" s="200">
        <v>0</v>
      </c>
      <c r="AO27" s="201">
        <v>0</v>
      </c>
      <c r="AP27" s="199">
        <v>0</v>
      </c>
      <c r="AQ27" s="200">
        <v>0</v>
      </c>
      <c r="AR27" s="200">
        <v>0</v>
      </c>
      <c r="AS27" s="200">
        <v>0</v>
      </c>
      <c r="AT27" s="200">
        <v>0</v>
      </c>
      <c r="AU27" s="201">
        <v>0</v>
      </c>
      <c r="AV27" s="200" t="s">
        <v>209</v>
      </c>
      <c r="AW27" s="197"/>
      <c r="AX27" s="197"/>
      <c r="AY27" s="92">
        <v>0.4513888888888889</v>
      </c>
      <c r="AZ27" s="203">
        <v>0.45833333333333331</v>
      </c>
      <c r="BA27" s="204"/>
    </row>
    <row r="28" spans="2:53">
      <c r="B28" s="194">
        <v>36341</v>
      </c>
      <c r="C28" s="195">
        <v>41956</v>
      </c>
      <c r="D28" s="196" t="s">
        <v>206</v>
      </c>
      <c r="E28" s="197" t="s">
        <v>224</v>
      </c>
      <c r="F28" s="197"/>
      <c r="G28" s="197" t="s">
        <v>204</v>
      </c>
      <c r="H28" s="201">
        <v>270</v>
      </c>
      <c r="I28" s="276"/>
      <c r="J28" s="199">
        <v>270</v>
      </c>
      <c r="K28" s="200">
        <v>0</v>
      </c>
      <c r="L28" s="200">
        <v>0</v>
      </c>
      <c r="M28" s="200">
        <v>0</v>
      </c>
      <c r="N28" s="200">
        <v>0</v>
      </c>
      <c r="O28" s="200">
        <v>270</v>
      </c>
      <c r="P28" s="201">
        <v>0</v>
      </c>
      <c r="Q28" s="200"/>
      <c r="R28" s="197"/>
      <c r="S28" s="197"/>
      <c r="T28" s="197"/>
      <c r="U28" s="197"/>
      <c r="V28" s="197"/>
      <c r="W28" s="197"/>
      <c r="X28" s="197"/>
      <c r="Y28" s="197"/>
      <c r="Z28" s="197"/>
      <c r="AA28" s="197"/>
      <c r="AB28" s="197"/>
      <c r="AC28" s="197"/>
      <c r="AD28" s="198"/>
      <c r="AE28" s="199">
        <v>0</v>
      </c>
      <c r="AF28" s="200">
        <v>1500</v>
      </c>
      <c r="AG28" s="200">
        <v>0</v>
      </c>
      <c r="AH28" s="200">
        <v>0</v>
      </c>
      <c r="AI28" s="200">
        <v>1500</v>
      </c>
      <c r="AJ28" s="201">
        <v>0</v>
      </c>
      <c r="AK28" s="200">
        <v>0</v>
      </c>
      <c r="AL28" s="200">
        <v>0</v>
      </c>
      <c r="AM28" s="200">
        <v>0</v>
      </c>
      <c r="AN28" s="200">
        <v>0</v>
      </c>
      <c r="AO28" s="201">
        <v>0</v>
      </c>
      <c r="AP28" s="199">
        <v>0</v>
      </c>
      <c r="AQ28" s="200">
        <v>0</v>
      </c>
      <c r="AR28" s="200">
        <v>0</v>
      </c>
      <c r="AS28" s="200">
        <v>0</v>
      </c>
      <c r="AT28" s="200">
        <v>0</v>
      </c>
      <c r="AU28" s="201">
        <v>0</v>
      </c>
      <c r="AV28" s="200" t="s">
        <v>209</v>
      </c>
      <c r="AW28" s="197"/>
      <c r="AX28" s="197"/>
      <c r="AY28" s="92">
        <v>0.43402777777777773</v>
      </c>
      <c r="AZ28" s="203">
        <v>0.4513888888888889</v>
      </c>
      <c r="BA28" s="204"/>
    </row>
    <row r="29" spans="2:53">
      <c r="B29" s="194">
        <v>36982</v>
      </c>
      <c r="C29" s="195">
        <v>41956</v>
      </c>
      <c r="D29" s="196" t="s">
        <v>206</v>
      </c>
      <c r="E29" s="197" t="s">
        <v>224</v>
      </c>
      <c r="F29" s="197"/>
      <c r="G29" s="197" t="s">
        <v>204</v>
      </c>
      <c r="H29" s="201">
        <v>280</v>
      </c>
      <c r="I29" s="276"/>
      <c r="J29" s="199">
        <v>280</v>
      </c>
      <c r="K29" s="200">
        <v>0</v>
      </c>
      <c r="L29" s="200">
        <v>0</v>
      </c>
      <c r="M29" s="200">
        <v>0</v>
      </c>
      <c r="N29" s="200">
        <v>0</v>
      </c>
      <c r="O29" s="200">
        <v>280</v>
      </c>
      <c r="P29" s="201">
        <v>0</v>
      </c>
      <c r="Q29" s="200"/>
      <c r="R29" s="197"/>
      <c r="S29" s="197"/>
      <c r="T29" s="197"/>
      <c r="U29" s="197"/>
      <c r="V29" s="197"/>
      <c r="W29" s="197"/>
      <c r="X29" s="197"/>
      <c r="Y29" s="197"/>
      <c r="Z29" s="197"/>
      <c r="AA29" s="197"/>
      <c r="AB29" s="197"/>
      <c r="AC29" s="197"/>
      <c r="AD29" s="198"/>
      <c r="AE29" s="199">
        <v>0</v>
      </c>
      <c r="AF29" s="200">
        <v>1300</v>
      </c>
      <c r="AG29" s="200">
        <v>0</v>
      </c>
      <c r="AH29" s="200">
        <v>0</v>
      </c>
      <c r="AI29" s="200">
        <v>1300</v>
      </c>
      <c r="AJ29" s="201">
        <v>0</v>
      </c>
      <c r="AK29" s="200">
        <v>0</v>
      </c>
      <c r="AL29" s="200">
        <v>0</v>
      </c>
      <c r="AM29" s="200">
        <v>0</v>
      </c>
      <c r="AN29" s="200">
        <v>0</v>
      </c>
      <c r="AO29" s="201">
        <v>0</v>
      </c>
      <c r="AP29" s="199">
        <v>0</v>
      </c>
      <c r="AQ29" s="200">
        <v>0</v>
      </c>
      <c r="AR29" s="200">
        <v>0</v>
      </c>
      <c r="AS29" s="200">
        <v>0</v>
      </c>
      <c r="AT29" s="200">
        <v>0</v>
      </c>
      <c r="AU29" s="201">
        <v>0</v>
      </c>
      <c r="AV29" s="200" t="s">
        <v>202</v>
      </c>
      <c r="AW29" s="197"/>
      <c r="AX29" s="197"/>
      <c r="AY29" s="92">
        <v>0.40972222222222227</v>
      </c>
      <c r="AZ29" s="203">
        <v>0.42708333333333331</v>
      </c>
      <c r="BA29" s="204"/>
    </row>
    <row r="30" spans="2:53">
      <c r="B30" s="194">
        <v>700369</v>
      </c>
      <c r="C30" s="195">
        <v>41956</v>
      </c>
      <c r="D30" s="196" t="s">
        <v>227</v>
      </c>
      <c r="E30" s="197" t="s">
        <v>224</v>
      </c>
      <c r="F30" s="197"/>
      <c r="G30" s="197" t="s">
        <v>204</v>
      </c>
      <c r="H30" s="201">
        <v>147</v>
      </c>
      <c r="I30" s="276"/>
      <c r="J30" s="199">
        <v>147</v>
      </c>
      <c r="K30" s="200">
        <v>0</v>
      </c>
      <c r="L30" s="200">
        <v>0</v>
      </c>
      <c r="M30" s="200">
        <v>0</v>
      </c>
      <c r="N30" s="200">
        <v>0</v>
      </c>
      <c r="O30" s="200">
        <v>143</v>
      </c>
      <c r="P30" s="201">
        <v>0</v>
      </c>
      <c r="Q30" s="200"/>
      <c r="R30" s="197"/>
      <c r="S30" s="197"/>
      <c r="T30" s="197"/>
      <c r="U30" s="197"/>
      <c r="V30" s="197"/>
      <c r="W30" s="197"/>
      <c r="X30" s="197"/>
      <c r="Y30" s="197"/>
      <c r="Z30" s="197"/>
      <c r="AA30" s="197"/>
      <c r="AB30" s="197"/>
      <c r="AC30" s="197"/>
      <c r="AD30" s="198"/>
      <c r="AE30" s="199">
        <v>0</v>
      </c>
      <c r="AF30" s="200">
        <v>683</v>
      </c>
      <c r="AG30" s="200">
        <v>0</v>
      </c>
      <c r="AH30" s="200">
        <v>0</v>
      </c>
      <c r="AI30" s="200">
        <v>808</v>
      </c>
      <c r="AJ30" s="201">
        <v>0</v>
      </c>
      <c r="AK30" s="200">
        <v>0</v>
      </c>
      <c r="AL30" s="200">
        <v>0</v>
      </c>
      <c r="AM30" s="200">
        <v>0</v>
      </c>
      <c r="AN30" s="200">
        <v>0</v>
      </c>
      <c r="AO30" s="201">
        <v>0</v>
      </c>
      <c r="AP30" s="199">
        <v>0</v>
      </c>
      <c r="AQ30" s="200">
        <v>0</v>
      </c>
      <c r="AR30" s="200">
        <v>0</v>
      </c>
      <c r="AS30" s="200">
        <v>0</v>
      </c>
      <c r="AT30" s="200">
        <v>0</v>
      </c>
      <c r="AU30" s="201">
        <v>0</v>
      </c>
      <c r="AV30" s="200" t="s">
        <v>228</v>
      </c>
      <c r="AW30" s="197"/>
      <c r="AX30" s="197"/>
      <c r="AY30" s="92">
        <v>0.49652777777777773</v>
      </c>
      <c r="AZ30" s="203">
        <v>0.50347222222222221</v>
      </c>
      <c r="BA30" s="204"/>
    </row>
    <row r="31" spans="2:53">
      <c r="B31" s="194">
        <v>7838</v>
      </c>
      <c r="C31" s="195">
        <v>41957</v>
      </c>
      <c r="D31" s="196" t="s">
        <v>231</v>
      </c>
      <c r="E31" s="197" t="s">
        <v>224</v>
      </c>
      <c r="F31" s="197"/>
      <c r="G31" s="197" t="s">
        <v>223</v>
      </c>
      <c r="H31" s="201">
        <v>28</v>
      </c>
      <c r="I31" s="276"/>
      <c r="J31" s="199">
        <v>28</v>
      </c>
      <c r="K31" s="200">
        <v>0</v>
      </c>
      <c r="L31" s="200">
        <v>0</v>
      </c>
      <c r="M31" s="200">
        <v>0</v>
      </c>
      <c r="N31" s="200">
        <v>0</v>
      </c>
      <c r="O31" s="200">
        <v>28</v>
      </c>
      <c r="P31" s="201">
        <v>0</v>
      </c>
      <c r="Q31" s="200"/>
      <c r="R31" s="197"/>
      <c r="S31" s="197"/>
      <c r="T31" s="197"/>
      <c r="U31" s="197"/>
      <c r="V31" s="197"/>
      <c r="W31" s="197"/>
      <c r="X31" s="197"/>
      <c r="Y31" s="197"/>
      <c r="Z31" s="197"/>
      <c r="AA31" s="197"/>
      <c r="AB31" s="197"/>
      <c r="AC31" s="197"/>
      <c r="AD31" s="198"/>
      <c r="AE31" s="199">
        <v>0</v>
      </c>
      <c r="AF31" s="200">
        <v>1400</v>
      </c>
      <c r="AG31" s="200">
        <v>0</v>
      </c>
      <c r="AH31" s="200">
        <v>0</v>
      </c>
      <c r="AI31" s="200">
        <v>1400</v>
      </c>
      <c r="AJ31" s="201">
        <v>0</v>
      </c>
      <c r="AK31" s="200">
        <v>0</v>
      </c>
      <c r="AL31" s="200">
        <v>0</v>
      </c>
      <c r="AM31" s="200">
        <v>0</v>
      </c>
      <c r="AN31" s="200">
        <v>0</v>
      </c>
      <c r="AO31" s="201">
        <v>0</v>
      </c>
      <c r="AP31" s="199">
        <v>0</v>
      </c>
      <c r="AQ31" s="200">
        <v>0</v>
      </c>
      <c r="AR31" s="200">
        <v>0</v>
      </c>
      <c r="AS31" s="200">
        <v>0</v>
      </c>
      <c r="AT31" s="200">
        <v>0</v>
      </c>
      <c r="AU31" s="201">
        <v>0</v>
      </c>
      <c r="AV31" s="89" t="s">
        <v>205</v>
      </c>
      <c r="AW31" s="91"/>
      <c r="AX31" s="91"/>
      <c r="AY31" s="92">
        <v>0.46875</v>
      </c>
      <c r="AZ31" s="203">
        <v>0.47916666666666669</v>
      </c>
      <c r="BA31" s="212"/>
    </row>
    <row r="32" spans="2:53">
      <c r="B32" s="194">
        <v>33894</v>
      </c>
      <c r="C32" s="195">
        <v>41957</v>
      </c>
      <c r="D32" s="196" t="s">
        <v>229</v>
      </c>
      <c r="E32" s="197" t="s">
        <v>224</v>
      </c>
      <c r="F32" s="197"/>
      <c r="G32" s="197" t="s">
        <v>204</v>
      </c>
      <c r="H32" s="201">
        <v>336</v>
      </c>
      <c r="I32" s="276"/>
      <c r="J32" s="199">
        <v>336</v>
      </c>
      <c r="K32" s="200">
        <v>0</v>
      </c>
      <c r="L32" s="200">
        <v>0</v>
      </c>
      <c r="M32" s="200">
        <v>0</v>
      </c>
      <c r="N32" s="200">
        <v>0</v>
      </c>
      <c r="O32" s="200">
        <v>336</v>
      </c>
      <c r="P32" s="201">
        <v>0</v>
      </c>
      <c r="Q32" s="200"/>
      <c r="R32" s="197"/>
      <c r="S32" s="197"/>
      <c r="T32" s="197"/>
      <c r="U32" s="197"/>
      <c r="V32" s="197"/>
      <c r="W32" s="197"/>
      <c r="X32" s="197"/>
      <c r="Y32" s="197"/>
      <c r="Z32" s="197"/>
      <c r="AA32" s="197"/>
      <c r="AB32" s="197"/>
      <c r="AC32" s="197"/>
      <c r="AD32" s="198"/>
      <c r="AE32" s="199">
        <v>0</v>
      </c>
      <c r="AF32" s="200">
        <v>2400</v>
      </c>
      <c r="AG32" s="200">
        <v>0</v>
      </c>
      <c r="AH32" s="200">
        <v>0</v>
      </c>
      <c r="AI32" s="200">
        <v>1800</v>
      </c>
      <c r="AJ32" s="201">
        <v>0</v>
      </c>
      <c r="AK32" s="200">
        <v>0</v>
      </c>
      <c r="AL32" s="200">
        <v>0</v>
      </c>
      <c r="AM32" s="200">
        <v>0</v>
      </c>
      <c r="AN32" s="200">
        <v>0</v>
      </c>
      <c r="AO32" s="201">
        <v>0</v>
      </c>
      <c r="AP32" s="199">
        <v>0</v>
      </c>
      <c r="AQ32" s="200">
        <v>0</v>
      </c>
      <c r="AR32" s="200">
        <v>0</v>
      </c>
      <c r="AS32" s="200">
        <v>0</v>
      </c>
      <c r="AT32" s="200">
        <v>0</v>
      </c>
      <c r="AU32" s="201">
        <v>0</v>
      </c>
      <c r="AV32" s="200" t="s">
        <v>230</v>
      </c>
      <c r="AW32" s="197"/>
      <c r="AX32" s="197"/>
      <c r="AY32" s="92">
        <v>0.27777777777777779</v>
      </c>
      <c r="AZ32" s="203">
        <v>0.30555555555555552</v>
      </c>
      <c r="BA32" s="212"/>
    </row>
    <row r="33" spans="2:53">
      <c r="B33" s="194">
        <v>37252</v>
      </c>
      <c r="C33" s="195">
        <v>41957</v>
      </c>
      <c r="D33" s="196" t="s">
        <v>210</v>
      </c>
      <c r="E33" s="197" t="s">
        <v>224</v>
      </c>
      <c r="F33" s="197"/>
      <c r="G33" s="197" t="s">
        <v>204</v>
      </c>
      <c r="H33" s="201">
        <v>206</v>
      </c>
      <c r="I33" s="276"/>
      <c r="J33" s="199">
        <v>206</v>
      </c>
      <c r="K33" s="200">
        <v>0</v>
      </c>
      <c r="L33" s="200">
        <v>0</v>
      </c>
      <c r="M33" s="200">
        <v>0</v>
      </c>
      <c r="N33" s="200">
        <v>0</v>
      </c>
      <c r="O33" s="200">
        <v>206</v>
      </c>
      <c r="P33" s="201">
        <v>0</v>
      </c>
      <c r="Q33" s="200"/>
      <c r="R33" s="197"/>
      <c r="S33" s="197"/>
      <c r="T33" s="197"/>
      <c r="U33" s="197"/>
      <c r="V33" s="197"/>
      <c r="W33" s="197"/>
      <c r="X33" s="197"/>
      <c r="Y33" s="197"/>
      <c r="Z33" s="197"/>
      <c r="AA33" s="197"/>
      <c r="AB33" s="197"/>
      <c r="AC33" s="197"/>
      <c r="AD33" s="198"/>
      <c r="AE33" s="199">
        <v>0</v>
      </c>
      <c r="AF33" s="200">
        <v>2110</v>
      </c>
      <c r="AG33" s="200">
        <v>0</v>
      </c>
      <c r="AH33" s="200">
        <v>0</v>
      </c>
      <c r="AI33" s="200">
        <v>2120</v>
      </c>
      <c r="AJ33" s="201">
        <v>0</v>
      </c>
      <c r="AK33" s="200">
        <v>0</v>
      </c>
      <c r="AL33" s="200">
        <v>0</v>
      </c>
      <c r="AM33" s="200">
        <v>0</v>
      </c>
      <c r="AN33" s="200">
        <v>0</v>
      </c>
      <c r="AO33" s="201">
        <v>0</v>
      </c>
      <c r="AP33" s="199">
        <v>211</v>
      </c>
      <c r="AQ33" s="200">
        <v>0</v>
      </c>
      <c r="AR33" s="200">
        <v>0</v>
      </c>
      <c r="AS33" s="200">
        <v>0</v>
      </c>
      <c r="AT33" s="200">
        <v>212</v>
      </c>
      <c r="AU33" s="201">
        <v>0</v>
      </c>
      <c r="AV33" s="200" t="s">
        <v>202</v>
      </c>
      <c r="AW33" s="197"/>
      <c r="AX33" s="197"/>
      <c r="AY33" s="92">
        <v>0.41666666666666669</v>
      </c>
      <c r="AZ33" s="203">
        <v>0.44791666666666669</v>
      </c>
      <c r="BA33" s="204"/>
    </row>
    <row r="34" spans="2:53">
      <c r="B34" s="194">
        <v>700368</v>
      </c>
      <c r="C34" s="195">
        <v>41957</v>
      </c>
      <c r="D34" s="196" t="s">
        <v>227</v>
      </c>
      <c r="E34" s="197" t="s">
        <v>224</v>
      </c>
      <c r="F34" s="197"/>
      <c r="G34" s="197" t="s">
        <v>204</v>
      </c>
      <c r="H34" s="201">
        <v>150</v>
      </c>
      <c r="I34" s="276"/>
      <c r="J34" s="199">
        <v>150</v>
      </c>
      <c r="K34" s="200">
        <v>0</v>
      </c>
      <c r="L34" s="200">
        <v>0</v>
      </c>
      <c r="M34" s="200">
        <v>0</v>
      </c>
      <c r="N34" s="200">
        <v>0</v>
      </c>
      <c r="O34" s="200">
        <v>149</v>
      </c>
      <c r="P34" s="201">
        <v>0</v>
      </c>
      <c r="Q34" s="200"/>
      <c r="R34" s="197"/>
      <c r="S34" s="197"/>
      <c r="T34" s="197"/>
      <c r="U34" s="197"/>
      <c r="V34" s="197"/>
      <c r="W34" s="197"/>
      <c r="X34" s="197"/>
      <c r="Y34" s="197"/>
      <c r="Z34" s="197"/>
      <c r="AA34" s="197"/>
      <c r="AB34" s="197"/>
      <c r="AC34" s="197"/>
      <c r="AD34" s="198"/>
      <c r="AE34" s="199">
        <v>0</v>
      </c>
      <c r="AF34" s="200">
        <v>1049</v>
      </c>
      <c r="AG34" s="200">
        <v>0</v>
      </c>
      <c r="AH34" s="200">
        <v>0</v>
      </c>
      <c r="AI34" s="200">
        <v>1054</v>
      </c>
      <c r="AJ34" s="201">
        <v>0</v>
      </c>
      <c r="AK34" s="200">
        <v>0</v>
      </c>
      <c r="AL34" s="200">
        <v>0</v>
      </c>
      <c r="AM34" s="200">
        <v>0</v>
      </c>
      <c r="AN34" s="200">
        <v>0</v>
      </c>
      <c r="AO34" s="201">
        <v>0</v>
      </c>
      <c r="AP34" s="199">
        <v>0</v>
      </c>
      <c r="AQ34" s="200">
        <v>0</v>
      </c>
      <c r="AR34" s="200">
        <v>0</v>
      </c>
      <c r="AS34" s="200">
        <v>0</v>
      </c>
      <c r="AT34" s="200">
        <v>0</v>
      </c>
      <c r="AU34" s="201">
        <v>0</v>
      </c>
      <c r="AV34" s="197" t="s">
        <v>228</v>
      </c>
      <c r="AW34" s="197"/>
      <c r="AX34" s="197"/>
      <c r="AY34" s="92">
        <v>0.3298611111111111</v>
      </c>
      <c r="AZ34" s="203">
        <v>0.33680555555555558</v>
      </c>
      <c r="BA34" s="204"/>
    </row>
    <row r="35" spans="2:53" hidden="1">
      <c r="B35" s="194"/>
      <c r="C35" s="31"/>
      <c r="D35" s="91"/>
      <c r="E35" s="91"/>
      <c r="F35" s="91"/>
      <c r="G35" s="91"/>
      <c r="H35" s="201">
        <v>0</v>
      </c>
      <c r="I35" s="89"/>
      <c r="J35" s="199">
        <v>0</v>
      </c>
      <c r="K35" s="200">
        <v>0</v>
      </c>
      <c r="L35" s="200">
        <v>0</v>
      </c>
      <c r="M35" s="200">
        <v>0</v>
      </c>
      <c r="N35" s="200">
        <v>0</v>
      </c>
      <c r="O35" s="200">
        <v>0</v>
      </c>
      <c r="P35" s="201">
        <v>0</v>
      </c>
      <c r="Q35" s="200"/>
      <c r="R35" s="197"/>
      <c r="S35" s="197"/>
      <c r="T35" s="197"/>
      <c r="U35" s="197"/>
      <c r="V35" s="197"/>
      <c r="W35" s="197"/>
      <c r="X35" s="197"/>
      <c r="Y35" s="197"/>
      <c r="Z35" s="197"/>
      <c r="AA35" s="197"/>
      <c r="AB35" s="197"/>
      <c r="AC35" s="197"/>
      <c r="AD35" s="198"/>
      <c r="AE35" s="199">
        <v>0</v>
      </c>
      <c r="AF35" s="200">
        <v>0</v>
      </c>
      <c r="AG35" s="200">
        <v>0</v>
      </c>
      <c r="AH35" s="200">
        <v>0</v>
      </c>
      <c r="AI35" s="200">
        <v>0</v>
      </c>
      <c r="AJ35" s="202">
        <v>0</v>
      </c>
      <c r="AK35" s="200">
        <v>0</v>
      </c>
      <c r="AL35" s="200">
        <v>0</v>
      </c>
      <c r="AM35" s="200">
        <v>0</v>
      </c>
      <c r="AN35" s="200">
        <v>0</v>
      </c>
      <c r="AO35" s="201">
        <v>0</v>
      </c>
      <c r="AP35" s="199">
        <v>0</v>
      </c>
      <c r="AQ35" s="200">
        <v>0</v>
      </c>
      <c r="AR35" s="200">
        <v>0</v>
      </c>
      <c r="AS35" s="200">
        <v>0</v>
      </c>
      <c r="AT35" s="200">
        <v>0</v>
      </c>
      <c r="AU35" s="201">
        <v>0</v>
      </c>
      <c r="AV35" s="91"/>
      <c r="AW35" s="91"/>
      <c r="AX35" s="91"/>
      <c r="AY35" s="92"/>
      <c r="AZ35" s="203"/>
      <c r="BA35" s="212"/>
    </row>
    <row r="36" spans="2:53" hidden="1">
      <c r="B36" s="194"/>
      <c r="C36" s="31"/>
      <c r="D36" s="91"/>
      <c r="E36" s="91"/>
      <c r="F36" s="91"/>
      <c r="G36" s="91"/>
      <c r="H36" s="201">
        <v>0</v>
      </c>
      <c r="I36" s="89"/>
      <c r="J36" s="199">
        <v>0</v>
      </c>
      <c r="K36" s="200">
        <v>0</v>
      </c>
      <c r="L36" s="200">
        <v>0</v>
      </c>
      <c r="M36" s="200">
        <v>0</v>
      </c>
      <c r="N36" s="200">
        <v>0</v>
      </c>
      <c r="O36" s="200">
        <v>0</v>
      </c>
      <c r="P36" s="201">
        <v>0</v>
      </c>
      <c r="Q36" s="200"/>
      <c r="R36" s="197"/>
      <c r="S36" s="197"/>
      <c r="T36" s="197"/>
      <c r="U36" s="197"/>
      <c r="V36" s="197"/>
      <c r="W36" s="197"/>
      <c r="X36" s="197"/>
      <c r="Y36" s="197"/>
      <c r="Z36" s="197"/>
      <c r="AA36" s="197"/>
      <c r="AB36" s="197"/>
      <c r="AC36" s="197"/>
      <c r="AD36" s="198"/>
      <c r="AE36" s="199">
        <v>0</v>
      </c>
      <c r="AF36" s="200">
        <v>0</v>
      </c>
      <c r="AG36" s="200">
        <v>0</v>
      </c>
      <c r="AH36" s="200">
        <v>0</v>
      </c>
      <c r="AI36" s="200">
        <v>0</v>
      </c>
      <c r="AJ36" s="202">
        <v>0</v>
      </c>
      <c r="AK36" s="200">
        <v>0</v>
      </c>
      <c r="AL36" s="200">
        <v>0</v>
      </c>
      <c r="AM36" s="200">
        <v>0</v>
      </c>
      <c r="AN36" s="200">
        <v>0</v>
      </c>
      <c r="AO36" s="201">
        <v>0</v>
      </c>
      <c r="AP36" s="199">
        <v>0</v>
      </c>
      <c r="AQ36" s="200">
        <v>0</v>
      </c>
      <c r="AR36" s="200">
        <v>0</v>
      </c>
      <c r="AS36" s="200">
        <v>0</v>
      </c>
      <c r="AT36" s="200">
        <v>0</v>
      </c>
      <c r="AU36" s="201">
        <v>0</v>
      </c>
      <c r="AV36" s="91"/>
      <c r="AW36" s="91"/>
      <c r="AX36" s="91"/>
      <c r="AY36" s="92"/>
      <c r="AZ36" s="203"/>
      <c r="BA36" s="212"/>
    </row>
    <row r="37" spans="2:53" hidden="1">
      <c r="B37" s="194"/>
      <c r="C37" s="31"/>
      <c r="D37" s="91"/>
      <c r="E37" s="91"/>
      <c r="F37" s="91"/>
      <c r="G37" s="91"/>
      <c r="H37" s="201">
        <v>0</v>
      </c>
      <c r="I37" s="89"/>
      <c r="J37" s="199">
        <v>0</v>
      </c>
      <c r="K37" s="200">
        <v>0</v>
      </c>
      <c r="L37" s="200">
        <v>0</v>
      </c>
      <c r="M37" s="200">
        <v>0</v>
      </c>
      <c r="N37" s="200">
        <v>0</v>
      </c>
      <c r="O37" s="200">
        <v>0</v>
      </c>
      <c r="P37" s="201">
        <v>0</v>
      </c>
      <c r="Q37" s="200"/>
      <c r="R37" s="197"/>
      <c r="S37" s="197"/>
      <c r="T37" s="197"/>
      <c r="U37" s="197"/>
      <c r="V37" s="197"/>
      <c r="W37" s="197"/>
      <c r="X37" s="197"/>
      <c r="Y37" s="197"/>
      <c r="Z37" s="197"/>
      <c r="AA37" s="197"/>
      <c r="AB37" s="197"/>
      <c r="AC37" s="197"/>
      <c r="AD37" s="198"/>
      <c r="AE37" s="199">
        <v>0</v>
      </c>
      <c r="AF37" s="200">
        <v>0</v>
      </c>
      <c r="AG37" s="200">
        <v>0</v>
      </c>
      <c r="AH37" s="200">
        <v>0</v>
      </c>
      <c r="AI37" s="200">
        <v>0</v>
      </c>
      <c r="AJ37" s="202">
        <v>0</v>
      </c>
      <c r="AK37" s="200">
        <v>0</v>
      </c>
      <c r="AL37" s="200">
        <v>0</v>
      </c>
      <c r="AM37" s="200">
        <v>0</v>
      </c>
      <c r="AN37" s="200">
        <v>0</v>
      </c>
      <c r="AO37" s="201">
        <v>0</v>
      </c>
      <c r="AP37" s="199">
        <v>0</v>
      </c>
      <c r="AQ37" s="200">
        <v>0</v>
      </c>
      <c r="AR37" s="200">
        <v>0</v>
      </c>
      <c r="AS37" s="200">
        <v>0</v>
      </c>
      <c r="AT37" s="200">
        <v>0</v>
      </c>
      <c r="AU37" s="201">
        <v>0</v>
      </c>
      <c r="AV37" s="91"/>
      <c r="AW37" s="91"/>
      <c r="AX37" s="91"/>
      <c r="AY37" s="92"/>
      <c r="AZ37" s="203"/>
      <c r="BA37" s="212"/>
    </row>
    <row r="38" spans="2:53" hidden="1">
      <c r="B38" s="194"/>
      <c r="C38" s="31"/>
      <c r="D38" s="91"/>
      <c r="E38" s="91"/>
      <c r="F38" s="91"/>
      <c r="G38" s="91"/>
      <c r="H38" s="201">
        <v>0</v>
      </c>
      <c r="I38" s="89"/>
      <c r="J38" s="199">
        <v>0</v>
      </c>
      <c r="K38" s="200">
        <v>0</v>
      </c>
      <c r="L38" s="200">
        <v>0</v>
      </c>
      <c r="M38" s="200">
        <v>0</v>
      </c>
      <c r="N38" s="200">
        <v>0</v>
      </c>
      <c r="O38" s="200">
        <v>0</v>
      </c>
      <c r="P38" s="201">
        <v>0</v>
      </c>
      <c r="Q38" s="200"/>
      <c r="R38" s="197"/>
      <c r="S38" s="197"/>
      <c r="T38" s="197"/>
      <c r="U38" s="197"/>
      <c r="V38" s="197"/>
      <c r="W38" s="197"/>
      <c r="X38" s="197"/>
      <c r="Y38" s="197"/>
      <c r="Z38" s="197"/>
      <c r="AA38" s="197"/>
      <c r="AB38" s="197"/>
      <c r="AC38" s="197"/>
      <c r="AD38" s="198"/>
      <c r="AE38" s="199">
        <v>0</v>
      </c>
      <c r="AF38" s="200">
        <v>0</v>
      </c>
      <c r="AG38" s="200">
        <v>0</v>
      </c>
      <c r="AH38" s="200">
        <v>0</v>
      </c>
      <c r="AI38" s="200">
        <v>0</v>
      </c>
      <c r="AJ38" s="202">
        <v>0</v>
      </c>
      <c r="AK38" s="200">
        <v>0</v>
      </c>
      <c r="AL38" s="200">
        <v>0</v>
      </c>
      <c r="AM38" s="200">
        <v>0</v>
      </c>
      <c r="AN38" s="200">
        <v>0</v>
      </c>
      <c r="AO38" s="201">
        <v>0</v>
      </c>
      <c r="AP38" s="199">
        <v>0</v>
      </c>
      <c r="AQ38" s="200">
        <v>0</v>
      </c>
      <c r="AR38" s="200">
        <v>0</v>
      </c>
      <c r="AS38" s="200">
        <v>0</v>
      </c>
      <c r="AT38" s="200">
        <v>0</v>
      </c>
      <c r="AU38" s="201">
        <v>0</v>
      </c>
      <c r="AV38" s="91"/>
      <c r="AW38" s="91"/>
      <c r="AX38" s="91"/>
      <c r="AY38" s="92"/>
      <c r="AZ38" s="203"/>
      <c r="BA38" s="212"/>
    </row>
    <row r="39" spans="2:53" hidden="1">
      <c r="B39" s="194"/>
      <c r="C39" s="31"/>
      <c r="D39" s="91"/>
      <c r="E39" s="91"/>
      <c r="F39" s="91"/>
      <c r="G39" s="91"/>
      <c r="H39" s="201">
        <v>0</v>
      </c>
      <c r="I39" s="89"/>
      <c r="J39" s="199">
        <v>0</v>
      </c>
      <c r="K39" s="200">
        <v>0</v>
      </c>
      <c r="L39" s="200">
        <v>0</v>
      </c>
      <c r="M39" s="200">
        <v>0</v>
      </c>
      <c r="N39" s="200">
        <v>0</v>
      </c>
      <c r="O39" s="200">
        <v>0</v>
      </c>
      <c r="P39" s="201">
        <v>0</v>
      </c>
      <c r="Q39" s="200"/>
      <c r="R39" s="197"/>
      <c r="S39" s="197"/>
      <c r="T39" s="197"/>
      <c r="U39" s="197"/>
      <c r="V39" s="197"/>
      <c r="W39" s="197"/>
      <c r="X39" s="197"/>
      <c r="Y39" s="197"/>
      <c r="Z39" s="197"/>
      <c r="AA39" s="197"/>
      <c r="AB39" s="197"/>
      <c r="AC39" s="197"/>
      <c r="AD39" s="198"/>
      <c r="AE39" s="199">
        <v>0</v>
      </c>
      <c r="AF39" s="200">
        <v>0</v>
      </c>
      <c r="AG39" s="200">
        <v>0</v>
      </c>
      <c r="AH39" s="200">
        <v>0</v>
      </c>
      <c r="AI39" s="200">
        <v>0</v>
      </c>
      <c r="AJ39" s="202">
        <v>0</v>
      </c>
      <c r="AK39" s="200">
        <v>0</v>
      </c>
      <c r="AL39" s="200">
        <v>0</v>
      </c>
      <c r="AM39" s="200">
        <v>0</v>
      </c>
      <c r="AN39" s="200">
        <v>0</v>
      </c>
      <c r="AO39" s="201">
        <v>0</v>
      </c>
      <c r="AP39" s="199">
        <v>0</v>
      </c>
      <c r="AQ39" s="200">
        <v>0</v>
      </c>
      <c r="AR39" s="200">
        <v>0</v>
      </c>
      <c r="AS39" s="200">
        <v>0</v>
      </c>
      <c r="AT39" s="200">
        <v>0</v>
      </c>
      <c r="AU39" s="201">
        <v>0</v>
      </c>
      <c r="AV39" s="91"/>
      <c r="AW39" s="91"/>
      <c r="AX39" s="91"/>
      <c r="AY39" s="92"/>
      <c r="AZ39" s="203"/>
      <c r="BA39" s="212"/>
    </row>
    <row r="40" spans="2:53" hidden="1">
      <c r="B40" s="194"/>
      <c r="C40" s="31"/>
      <c r="D40" s="91"/>
      <c r="E40" s="91"/>
      <c r="F40" s="91"/>
      <c r="G40" s="91"/>
      <c r="H40" s="201">
        <v>0</v>
      </c>
      <c r="I40" s="89"/>
      <c r="J40" s="199">
        <v>0</v>
      </c>
      <c r="K40" s="200">
        <v>0</v>
      </c>
      <c r="L40" s="200">
        <v>0</v>
      </c>
      <c r="M40" s="200">
        <v>0</v>
      </c>
      <c r="N40" s="200">
        <v>0</v>
      </c>
      <c r="O40" s="200">
        <v>0</v>
      </c>
      <c r="P40" s="201">
        <v>0</v>
      </c>
      <c r="Q40" s="200"/>
      <c r="R40" s="197"/>
      <c r="S40" s="197"/>
      <c r="T40" s="197"/>
      <c r="U40" s="197"/>
      <c r="V40" s="197"/>
      <c r="W40" s="197"/>
      <c r="X40" s="197"/>
      <c r="Y40" s="197"/>
      <c r="Z40" s="197"/>
      <c r="AA40" s="197"/>
      <c r="AB40" s="197"/>
      <c r="AC40" s="197"/>
      <c r="AD40" s="198"/>
      <c r="AE40" s="199">
        <v>0</v>
      </c>
      <c r="AF40" s="200">
        <v>0</v>
      </c>
      <c r="AG40" s="200">
        <v>0</v>
      </c>
      <c r="AH40" s="200">
        <v>0</v>
      </c>
      <c r="AI40" s="200">
        <v>0</v>
      </c>
      <c r="AJ40" s="202">
        <v>0</v>
      </c>
      <c r="AK40" s="200">
        <v>0</v>
      </c>
      <c r="AL40" s="200">
        <v>0</v>
      </c>
      <c r="AM40" s="200">
        <v>0</v>
      </c>
      <c r="AN40" s="200">
        <v>0</v>
      </c>
      <c r="AO40" s="201">
        <v>0</v>
      </c>
      <c r="AP40" s="199">
        <v>0</v>
      </c>
      <c r="AQ40" s="200">
        <v>0</v>
      </c>
      <c r="AR40" s="200">
        <v>0</v>
      </c>
      <c r="AS40" s="200">
        <v>0</v>
      </c>
      <c r="AT40" s="200">
        <v>0</v>
      </c>
      <c r="AU40" s="201">
        <v>0</v>
      </c>
      <c r="AV40" s="91"/>
      <c r="AW40" s="91"/>
      <c r="AX40" s="91"/>
      <c r="AY40" s="92"/>
      <c r="AZ40" s="203"/>
      <c r="BA40" s="212"/>
    </row>
    <row r="41" spans="2:53" hidden="1">
      <c r="B41" s="116"/>
      <c r="C41" s="31"/>
      <c r="D41" s="91"/>
      <c r="E41" s="91"/>
      <c r="F41" s="91"/>
      <c r="G41" s="91"/>
      <c r="H41" s="201">
        <v>0</v>
      </c>
      <c r="I41" s="89"/>
      <c r="J41" s="199">
        <v>0</v>
      </c>
      <c r="K41" s="200">
        <v>0</v>
      </c>
      <c r="L41" s="200">
        <v>0</v>
      </c>
      <c r="M41" s="200">
        <v>0</v>
      </c>
      <c r="N41" s="200">
        <v>0</v>
      </c>
      <c r="O41" s="200">
        <v>0</v>
      </c>
      <c r="P41" s="201">
        <v>0</v>
      </c>
      <c r="Q41" s="200"/>
      <c r="R41" s="197"/>
      <c r="S41" s="197"/>
      <c r="T41" s="197"/>
      <c r="U41" s="197"/>
      <c r="V41" s="197"/>
      <c r="W41" s="197"/>
      <c r="X41" s="197"/>
      <c r="Y41" s="197"/>
      <c r="Z41" s="197"/>
      <c r="AA41" s="197"/>
      <c r="AB41" s="197"/>
      <c r="AC41" s="197"/>
      <c r="AD41" s="198"/>
      <c r="AE41" s="199">
        <v>0</v>
      </c>
      <c r="AF41" s="200">
        <v>0</v>
      </c>
      <c r="AG41" s="200">
        <v>0</v>
      </c>
      <c r="AH41" s="200">
        <v>0</v>
      </c>
      <c r="AI41" s="200">
        <v>0</v>
      </c>
      <c r="AJ41" s="202">
        <v>0</v>
      </c>
      <c r="AK41" s="200">
        <v>0</v>
      </c>
      <c r="AL41" s="200">
        <v>0</v>
      </c>
      <c r="AM41" s="200">
        <v>0</v>
      </c>
      <c r="AN41" s="200">
        <v>0</v>
      </c>
      <c r="AO41" s="201">
        <v>0</v>
      </c>
      <c r="AP41" s="199">
        <v>0</v>
      </c>
      <c r="AQ41" s="200">
        <v>0</v>
      </c>
      <c r="AR41" s="200">
        <v>0</v>
      </c>
      <c r="AS41" s="200">
        <v>0</v>
      </c>
      <c r="AT41" s="200">
        <v>0</v>
      </c>
      <c r="AU41" s="201">
        <v>0</v>
      </c>
      <c r="AV41" s="91"/>
      <c r="AW41" s="91"/>
      <c r="AX41" s="91"/>
      <c r="AY41" s="92"/>
      <c r="AZ41" s="203"/>
      <c r="BA41" s="212"/>
    </row>
    <row r="42" spans="2:53" hidden="1">
      <c r="B42" s="116"/>
      <c r="C42" s="31"/>
      <c r="D42" s="91"/>
      <c r="E42" s="91"/>
      <c r="F42" s="91"/>
      <c r="G42" s="91"/>
      <c r="H42" s="201">
        <v>0</v>
      </c>
      <c r="I42" s="89"/>
      <c r="J42" s="199">
        <v>0</v>
      </c>
      <c r="K42" s="200">
        <v>0</v>
      </c>
      <c r="L42" s="200">
        <v>0</v>
      </c>
      <c r="M42" s="200">
        <v>0</v>
      </c>
      <c r="N42" s="200">
        <v>0</v>
      </c>
      <c r="O42" s="200">
        <v>0</v>
      </c>
      <c r="P42" s="201">
        <v>0</v>
      </c>
      <c r="Q42" s="200"/>
      <c r="R42" s="197"/>
      <c r="S42" s="197"/>
      <c r="T42" s="197"/>
      <c r="U42" s="197"/>
      <c r="V42" s="197"/>
      <c r="W42" s="197"/>
      <c r="X42" s="197"/>
      <c r="Y42" s="197"/>
      <c r="Z42" s="197"/>
      <c r="AA42" s="197"/>
      <c r="AB42" s="197"/>
      <c r="AC42" s="197"/>
      <c r="AD42" s="198"/>
      <c r="AE42" s="199">
        <v>0</v>
      </c>
      <c r="AF42" s="200">
        <v>0</v>
      </c>
      <c r="AG42" s="200">
        <v>0</v>
      </c>
      <c r="AH42" s="200">
        <v>0</v>
      </c>
      <c r="AI42" s="200">
        <v>0</v>
      </c>
      <c r="AJ42" s="202">
        <v>0</v>
      </c>
      <c r="AK42" s="200">
        <v>0</v>
      </c>
      <c r="AL42" s="200">
        <v>0</v>
      </c>
      <c r="AM42" s="200">
        <v>0</v>
      </c>
      <c r="AN42" s="200">
        <v>0</v>
      </c>
      <c r="AO42" s="201">
        <v>0</v>
      </c>
      <c r="AP42" s="199">
        <v>0</v>
      </c>
      <c r="AQ42" s="200">
        <v>0</v>
      </c>
      <c r="AR42" s="200">
        <v>0</v>
      </c>
      <c r="AS42" s="200">
        <v>0</v>
      </c>
      <c r="AT42" s="200">
        <v>0</v>
      </c>
      <c r="AU42" s="201">
        <v>0</v>
      </c>
      <c r="AV42" s="91"/>
      <c r="AW42" s="91"/>
      <c r="AX42" s="91"/>
      <c r="AY42" s="92"/>
      <c r="AZ42" s="203"/>
      <c r="BA42" s="212"/>
    </row>
    <row r="43" spans="2:53" hidden="1">
      <c r="B43" s="116"/>
      <c r="C43" s="31"/>
      <c r="D43" s="91"/>
      <c r="E43" s="91"/>
      <c r="F43" s="91"/>
      <c r="G43" s="91"/>
      <c r="H43" s="201">
        <v>0</v>
      </c>
      <c r="I43" s="89"/>
      <c r="J43" s="199">
        <v>0</v>
      </c>
      <c r="K43" s="200">
        <v>0</v>
      </c>
      <c r="L43" s="200">
        <v>0</v>
      </c>
      <c r="M43" s="200">
        <v>0</v>
      </c>
      <c r="N43" s="200">
        <v>0</v>
      </c>
      <c r="O43" s="200">
        <v>0</v>
      </c>
      <c r="P43" s="201">
        <v>0</v>
      </c>
      <c r="Q43" s="200"/>
      <c r="R43" s="197"/>
      <c r="S43" s="197"/>
      <c r="T43" s="197"/>
      <c r="U43" s="197"/>
      <c r="V43" s="197"/>
      <c r="W43" s="197"/>
      <c r="X43" s="197"/>
      <c r="Y43" s="197"/>
      <c r="Z43" s="197"/>
      <c r="AA43" s="197"/>
      <c r="AB43" s="197"/>
      <c r="AC43" s="197"/>
      <c r="AD43" s="198"/>
      <c r="AE43" s="199">
        <v>0</v>
      </c>
      <c r="AF43" s="200">
        <v>0</v>
      </c>
      <c r="AG43" s="200">
        <v>0</v>
      </c>
      <c r="AH43" s="200">
        <v>0</v>
      </c>
      <c r="AI43" s="200">
        <v>0</v>
      </c>
      <c r="AJ43" s="202">
        <v>0</v>
      </c>
      <c r="AK43" s="200">
        <v>0</v>
      </c>
      <c r="AL43" s="200">
        <v>0</v>
      </c>
      <c r="AM43" s="200">
        <v>0</v>
      </c>
      <c r="AN43" s="200">
        <v>0</v>
      </c>
      <c r="AO43" s="201">
        <v>0</v>
      </c>
      <c r="AP43" s="199">
        <v>0</v>
      </c>
      <c r="AQ43" s="200">
        <v>0</v>
      </c>
      <c r="AR43" s="200">
        <v>0</v>
      </c>
      <c r="AS43" s="200">
        <v>0</v>
      </c>
      <c r="AT43" s="200">
        <v>0</v>
      </c>
      <c r="AU43" s="201">
        <v>0</v>
      </c>
      <c r="AV43" s="91"/>
      <c r="AW43" s="91"/>
      <c r="AX43" s="91"/>
      <c r="AY43" s="92"/>
      <c r="AZ43" s="203"/>
      <c r="BA43" s="212"/>
    </row>
    <row r="44" spans="2:53" hidden="1">
      <c r="B44" s="311"/>
      <c r="C44" s="31"/>
      <c r="D44" s="91"/>
      <c r="E44" s="91"/>
      <c r="F44" s="91"/>
      <c r="G44" s="91"/>
      <c r="H44" s="201">
        <v>0</v>
      </c>
      <c r="I44" s="89"/>
      <c r="J44" s="199">
        <v>0</v>
      </c>
      <c r="K44" s="200">
        <v>0</v>
      </c>
      <c r="L44" s="200">
        <v>0</v>
      </c>
      <c r="M44" s="200">
        <v>0</v>
      </c>
      <c r="N44" s="200">
        <v>0</v>
      </c>
      <c r="O44" s="200">
        <v>0</v>
      </c>
      <c r="P44" s="201">
        <v>0</v>
      </c>
      <c r="Q44" s="200"/>
      <c r="R44" s="197"/>
      <c r="S44" s="197"/>
      <c r="T44" s="197"/>
      <c r="U44" s="197"/>
      <c r="V44" s="197"/>
      <c r="W44" s="197"/>
      <c r="X44" s="197"/>
      <c r="Y44" s="197"/>
      <c r="Z44" s="197"/>
      <c r="AA44" s="197"/>
      <c r="AB44" s="197"/>
      <c r="AC44" s="197"/>
      <c r="AD44" s="198"/>
      <c r="AE44" s="199">
        <v>0</v>
      </c>
      <c r="AF44" s="200">
        <v>0</v>
      </c>
      <c r="AG44" s="200">
        <v>0</v>
      </c>
      <c r="AH44" s="200">
        <v>0</v>
      </c>
      <c r="AI44" s="200">
        <v>0</v>
      </c>
      <c r="AJ44" s="202">
        <v>0</v>
      </c>
      <c r="AK44" s="200">
        <v>0</v>
      </c>
      <c r="AL44" s="200">
        <v>0</v>
      </c>
      <c r="AM44" s="200">
        <v>0</v>
      </c>
      <c r="AN44" s="200">
        <v>0</v>
      </c>
      <c r="AO44" s="201">
        <v>0</v>
      </c>
      <c r="AP44" s="199">
        <v>0</v>
      </c>
      <c r="AQ44" s="200">
        <v>0</v>
      </c>
      <c r="AR44" s="200">
        <v>0</v>
      </c>
      <c r="AS44" s="200">
        <v>0</v>
      </c>
      <c r="AT44" s="200">
        <v>0</v>
      </c>
      <c r="AU44" s="201">
        <v>0</v>
      </c>
      <c r="AV44" s="91"/>
      <c r="AW44" s="91"/>
      <c r="AX44" s="91"/>
      <c r="AY44" s="92"/>
      <c r="AZ44" s="203"/>
      <c r="BA44" s="212"/>
    </row>
    <row r="45" spans="2:53" hidden="1">
      <c r="B45" s="116"/>
      <c r="C45" s="31"/>
      <c r="D45" s="91"/>
      <c r="E45" s="91"/>
      <c r="F45" s="91"/>
      <c r="G45" s="91"/>
      <c r="H45" s="201">
        <v>0</v>
      </c>
      <c r="I45" s="89"/>
      <c r="J45" s="199">
        <v>0</v>
      </c>
      <c r="K45" s="200">
        <v>0</v>
      </c>
      <c r="L45" s="200">
        <v>0</v>
      </c>
      <c r="M45" s="200">
        <v>0</v>
      </c>
      <c r="N45" s="200">
        <v>0</v>
      </c>
      <c r="O45" s="200">
        <v>0</v>
      </c>
      <c r="P45" s="201">
        <v>0</v>
      </c>
      <c r="Q45" s="200"/>
      <c r="R45" s="197"/>
      <c r="S45" s="197"/>
      <c r="T45" s="197"/>
      <c r="U45" s="197"/>
      <c r="V45" s="197"/>
      <c r="W45" s="197"/>
      <c r="X45" s="197"/>
      <c r="Y45" s="197"/>
      <c r="Z45" s="197"/>
      <c r="AA45" s="197"/>
      <c r="AB45" s="197"/>
      <c r="AC45" s="197"/>
      <c r="AD45" s="198"/>
      <c r="AE45" s="199">
        <v>0</v>
      </c>
      <c r="AF45" s="200">
        <v>0</v>
      </c>
      <c r="AG45" s="200">
        <v>0</v>
      </c>
      <c r="AH45" s="200">
        <v>0</v>
      </c>
      <c r="AI45" s="200">
        <v>0</v>
      </c>
      <c r="AJ45" s="202">
        <v>0</v>
      </c>
      <c r="AK45" s="200">
        <v>0</v>
      </c>
      <c r="AL45" s="200">
        <v>0</v>
      </c>
      <c r="AM45" s="200">
        <v>0</v>
      </c>
      <c r="AN45" s="200">
        <v>0</v>
      </c>
      <c r="AO45" s="201">
        <v>0</v>
      </c>
      <c r="AP45" s="199">
        <v>0</v>
      </c>
      <c r="AQ45" s="200">
        <v>0</v>
      </c>
      <c r="AR45" s="200">
        <v>0</v>
      </c>
      <c r="AS45" s="200">
        <v>0</v>
      </c>
      <c r="AT45" s="200">
        <v>0</v>
      </c>
      <c r="AU45" s="201">
        <v>0</v>
      </c>
      <c r="AV45" s="91"/>
      <c r="AW45" s="91"/>
      <c r="AX45" s="91"/>
      <c r="AY45" s="92"/>
      <c r="AZ45" s="203"/>
      <c r="BA45" s="212"/>
    </row>
    <row r="46" spans="2:53" hidden="1">
      <c r="B46" s="116"/>
      <c r="C46" s="31"/>
      <c r="D46" s="91"/>
      <c r="E46" s="91"/>
      <c r="F46" s="91"/>
      <c r="G46" s="91"/>
      <c r="H46" s="201">
        <v>0</v>
      </c>
      <c r="I46" s="89"/>
      <c r="J46" s="199">
        <v>0</v>
      </c>
      <c r="K46" s="200">
        <v>0</v>
      </c>
      <c r="L46" s="200">
        <v>0</v>
      </c>
      <c r="M46" s="200">
        <v>0</v>
      </c>
      <c r="N46" s="200">
        <v>0</v>
      </c>
      <c r="O46" s="200">
        <v>0</v>
      </c>
      <c r="P46" s="201">
        <v>0</v>
      </c>
      <c r="Q46" s="200"/>
      <c r="R46" s="197"/>
      <c r="S46" s="197"/>
      <c r="T46" s="197"/>
      <c r="U46" s="197"/>
      <c r="V46" s="197"/>
      <c r="W46" s="197"/>
      <c r="X46" s="197"/>
      <c r="Y46" s="197"/>
      <c r="Z46" s="197"/>
      <c r="AA46" s="197"/>
      <c r="AB46" s="197"/>
      <c r="AC46" s="197"/>
      <c r="AD46" s="198"/>
      <c r="AE46" s="199">
        <v>0</v>
      </c>
      <c r="AF46" s="200">
        <v>0</v>
      </c>
      <c r="AG46" s="200">
        <v>0</v>
      </c>
      <c r="AH46" s="200">
        <v>0</v>
      </c>
      <c r="AI46" s="200">
        <v>0</v>
      </c>
      <c r="AJ46" s="202">
        <v>0</v>
      </c>
      <c r="AK46" s="200">
        <v>0</v>
      </c>
      <c r="AL46" s="200">
        <v>0</v>
      </c>
      <c r="AM46" s="200">
        <v>0</v>
      </c>
      <c r="AN46" s="200">
        <v>0</v>
      </c>
      <c r="AO46" s="201">
        <v>0</v>
      </c>
      <c r="AP46" s="199">
        <v>0</v>
      </c>
      <c r="AQ46" s="200">
        <v>0</v>
      </c>
      <c r="AR46" s="200">
        <v>0</v>
      </c>
      <c r="AS46" s="200">
        <v>0</v>
      </c>
      <c r="AT46" s="200">
        <v>0</v>
      </c>
      <c r="AU46" s="201">
        <v>0</v>
      </c>
      <c r="AV46" s="91"/>
      <c r="AW46" s="91"/>
      <c r="AX46" s="91"/>
      <c r="AY46" s="92"/>
      <c r="AZ46" s="203"/>
      <c r="BA46" s="212"/>
    </row>
    <row r="47" spans="2:53" hidden="1">
      <c r="B47" s="116"/>
      <c r="C47" s="31"/>
      <c r="D47" s="91"/>
      <c r="E47" s="91"/>
      <c r="F47" s="91"/>
      <c r="G47" s="91"/>
      <c r="H47" s="201">
        <v>0</v>
      </c>
      <c r="I47" s="89"/>
      <c r="J47" s="199">
        <v>0</v>
      </c>
      <c r="K47" s="200">
        <v>0</v>
      </c>
      <c r="L47" s="200">
        <v>0</v>
      </c>
      <c r="M47" s="200">
        <v>0</v>
      </c>
      <c r="N47" s="200">
        <v>0</v>
      </c>
      <c r="O47" s="200">
        <v>0</v>
      </c>
      <c r="P47" s="201">
        <v>0</v>
      </c>
      <c r="Q47" s="200"/>
      <c r="R47" s="197"/>
      <c r="S47" s="197"/>
      <c r="T47" s="197"/>
      <c r="U47" s="197"/>
      <c r="V47" s="197"/>
      <c r="W47" s="197"/>
      <c r="X47" s="197"/>
      <c r="Y47" s="197"/>
      <c r="Z47" s="197"/>
      <c r="AA47" s="197"/>
      <c r="AB47" s="197"/>
      <c r="AC47" s="197"/>
      <c r="AD47" s="198"/>
      <c r="AE47" s="199">
        <v>0</v>
      </c>
      <c r="AF47" s="200">
        <v>0</v>
      </c>
      <c r="AG47" s="200">
        <v>0</v>
      </c>
      <c r="AH47" s="200">
        <v>0</v>
      </c>
      <c r="AI47" s="200">
        <v>0</v>
      </c>
      <c r="AJ47" s="202">
        <v>0</v>
      </c>
      <c r="AK47" s="200">
        <v>0</v>
      </c>
      <c r="AL47" s="200">
        <v>0</v>
      </c>
      <c r="AM47" s="200">
        <v>0</v>
      </c>
      <c r="AN47" s="200">
        <v>0</v>
      </c>
      <c r="AO47" s="201">
        <v>0</v>
      </c>
      <c r="AP47" s="199">
        <v>0</v>
      </c>
      <c r="AQ47" s="200">
        <v>0</v>
      </c>
      <c r="AR47" s="200">
        <v>0</v>
      </c>
      <c r="AS47" s="200">
        <v>0</v>
      </c>
      <c r="AT47" s="200">
        <v>0</v>
      </c>
      <c r="AU47" s="201">
        <v>0</v>
      </c>
      <c r="AV47" s="91"/>
      <c r="AW47" s="91"/>
      <c r="AX47" s="91"/>
      <c r="AY47" s="92"/>
      <c r="AZ47" s="203"/>
      <c r="BA47" s="212"/>
    </row>
    <row r="48" spans="2:53" hidden="1">
      <c r="B48" s="116"/>
      <c r="C48" s="31"/>
      <c r="D48" s="91"/>
      <c r="E48" s="91"/>
      <c r="F48" s="91"/>
      <c r="G48" s="91"/>
      <c r="H48" s="201">
        <v>0</v>
      </c>
      <c r="I48" s="89"/>
      <c r="J48" s="199">
        <v>0</v>
      </c>
      <c r="K48" s="200">
        <v>0</v>
      </c>
      <c r="L48" s="200">
        <v>0</v>
      </c>
      <c r="M48" s="200">
        <v>0</v>
      </c>
      <c r="N48" s="200">
        <v>0</v>
      </c>
      <c r="O48" s="200">
        <v>0</v>
      </c>
      <c r="P48" s="201">
        <v>0</v>
      </c>
      <c r="Q48" s="200"/>
      <c r="R48" s="197"/>
      <c r="S48" s="197"/>
      <c r="T48" s="197"/>
      <c r="U48" s="197"/>
      <c r="V48" s="197"/>
      <c r="W48" s="197"/>
      <c r="X48" s="197"/>
      <c r="Y48" s="197"/>
      <c r="Z48" s="197"/>
      <c r="AA48" s="197"/>
      <c r="AB48" s="197"/>
      <c r="AC48" s="197"/>
      <c r="AD48" s="198"/>
      <c r="AE48" s="199">
        <v>0</v>
      </c>
      <c r="AF48" s="200">
        <v>0</v>
      </c>
      <c r="AG48" s="200">
        <v>0</v>
      </c>
      <c r="AH48" s="200">
        <v>0</v>
      </c>
      <c r="AI48" s="200">
        <v>0</v>
      </c>
      <c r="AJ48" s="202">
        <v>0</v>
      </c>
      <c r="AK48" s="200">
        <v>0</v>
      </c>
      <c r="AL48" s="200">
        <v>0</v>
      </c>
      <c r="AM48" s="200">
        <v>0</v>
      </c>
      <c r="AN48" s="200">
        <v>0</v>
      </c>
      <c r="AO48" s="201">
        <v>0</v>
      </c>
      <c r="AP48" s="199">
        <v>0</v>
      </c>
      <c r="AQ48" s="200">
        <v>0</v>
      </c>
      <c r="AR48" s="200">
        <v>0</v>
      </c>
      <c r="AS48" s="200">
        <v>0</v>
      </c>
      <c r="AT48" s="200">
        <v>0</v>
      </c>
      <c r="AU48" s="201">
        <v>0</v>
      </c>
      <c r="AV48" s="91"/>
      <c r="AW48" s="91"/>
      <c r="AX48" s="91"/>
      <c r="AY48" s="92"/>
      <c r="AZ48" s="203"/>
      <c r="BA48" s="212"/>
    </row>
    <row r="49" spans="2:53" hidden="1">
      <c r="B49" s="116"/>
      <c r="C49" s="31"/>
      <c r="D49" s="91"/>
      <c r="E49" s="91"/>
      <c r="F49" s="91"/>
      <c r="G49" s="91"/>
      <c r="H49" s="201">
        <v>0</v>
      </c>
      <c r="I49" s="89"/>
      <c r="J49" s="199">
        <v>0</v>
      </c>
      <c r="K49" s="200">
        <v>0</v>
      </c>
      <c r="L49" s="200">
        <v>0</v>
      </c>
      <c r="M49" s="200">
        <v>0</v>
      </c>
      <c r="N49" s="200">
        <v>0</v>
      </c>
      <c r="O49" s="200">
        <v>0</v>
      </c>
      <c r="P49" s="201">
        <v>0</v>
      </c>
      <c r="Q49" s="200"/>
      <c r="R49" s="197"/>
      <c r="S49" s="197"/>
      <c r="T49" s="197"/>
      <c r="U49" s="197"/>
      <c r="V49" s="197"/>
      <c r="W49" s="197"/>
      <c r="X49" s="197"/>
      <c r="Y49" s="197"/>
      <c r="Z49" s="197"/>
      <c r="AA49" s="197"/>
      <c r="AB49" s="197"/>
      <c r="AC49" s="197"/>
      <c r="AD49" s="198"/>
      <c r="AE49" s="199">
        <v>0</v>
      </c>
      <c r="AF49" s="200">
        <v>0</v>
      </c>
      <c r="AG49" s="200">
        <v>0</v>
      </c>
      <c r="AH49" s="200">
        <v>0</v>
      </c>
      <c r="AI49" s="200">
        <v>0</v>
      </c>
      <c r="AJ49" s="202">
        <v>0</v>
      </c>
      <c r="AK49" s="200">
        <v>0</v>
      </c>
      <c r="AL49" s="200">
        <v>0</v>
      </c>
      <c r="AM49" s="200">
        <v>0</v>
      </c>
      <c r="AN49" s="200">
        <v>0</v>
      </c>
      <c r="AO49" s="201">
        <v>0</v>
      </c>
      <c r="AP49" s="199">
        <v>0</v>
      </c>
      <c r="AQ49" s="200">
        <v>0</v>
      </c>
      <c r="AR49" s="200">
        <v>0</v>
      </c>
      <c r="AS49" s="200">
        <v>0</v>
      </c>
      <c r="AT49" s="200">
        <v>0</v>
      </c>
      <c r="AU49" s="201">
        <v>0</v>
      </c>
      <c r="AV49" s="91"/>
      <c r="AW49" s="91"/>
      <c r="AX49" s="91"/>
      <c r="AY49" s="92"/>
      <c r="AZ49" s="203"/>
      <c r="BA49" s="212"/>
    </row>
    <row r="50" spans="2:53" hidden="1">
      <c r="B50" s="116"/>
      <c r="C50" s="31"/>
      <c r="D50" s="91"/>
      <c r="E50" s="91"/>
      <c r="F50" s="91"/>
      <c r="G50" s="91"/>
      <c r="H50" s="201">
        <v>0</v>
      </c>
      <c r="I50" s="275"/>
      <c r="J50" s="199">
        <v>0</v>
      </c>
      <c r="K50" s="200">
        <v>0</v>
      </c>
      <c r="L50" s="200">
        <v>0</v>
      </c>
      <c r="M50" s="200">
        <v>0</v>
      </c>
      <c r="N50" s="200">
        <v>0</v>
      </c>
      <c r="O50" s="200">
        <v>0</v>
      </c>
      <c r="P50" s="201">
        <v>0</v>
      </c>
      <c r="Q50" s="200"/>
      <c r="R50" s="197"/>
      <c r="S50" s="197"/>
      <c r="T50" s="197"/>
      <c r="U50" s="197"/>
      <c r="V50" s="197"/>
      <c r="W50" s="197"/>
      <c r="X50" s="197"/>
      <c r="Y50" s="197"/>
      <c r="Z50" s="197"/>
      <c r="AA50" s="197"/>
      <c r="AB50" s="197"/>
      <c r="AC50" s="197"/>
      <c r="AD50" s="198"/>
      <c r="AE50" s="199">
        <v>0</v>
      </c>
      <c r="AF50" s="200">
        <v>0</v>
      </c>
      <c r="AG50" s="200">
        <v>0</v>
      </c>
      <c r="AH50" s="200">
        <v>0</v>
      </c>
      <c r="AI50" s="200">
        <v>0</v>
      </c>
      <c r="AJ50" s="202">
        <v>0</v>
      </c>
      <c r="AK50" s="200">
        <v>0</v>
      </c>
      <c r="AL50" s="200">
        <v>0</v>
      </c>
      <c r="AM50" s="200">
        <v>0</v>
      </c>
      <c r="AN50" s="200">
        <v>0</v>
      </c>
      <c r="AO50" s="201">
        <v>0</v>
      </c>
      <c r="AP50" s="199">
        <v>0</v>
      </c>
      <c r="AQ50" s="200">
        <v>0</v>
      </c>
      <c r="AR50" s="200">
        <v>0</v>
      </c>
      <c r="AS50" s="200">
        <v>0</v>
      </c>
      <c r="AT50" s="200">
        <v>0</v>
      </c>
      <c r="AU50" s="201">
        <v>0</v>
      </c>
      <c r="AV50" s="89"/>
      <c r="AW50" s="91"/>
      <c r="AX50" s="91"/>
      <c r="AY50" s="92"/>
      <c r="AZ50" s="203"/>
      <c r="BA50" s="212"/>
    </row>
    <row r="51" spans="2:53" hidden="1">
      <c r="B51" s="116"/>
      <c r="C51" s="31"/>
      <c r="D51" s="91"/>
      <c r="E51" s="91"/>
      <c r="F51" s="91"/>
      <c r="G51" s="91"/>
      <c r="H51" s="201">
        <v>0</v>
      </c>
      <c r="I51" s="275"/>
      <c r="J51" s="199">
        <v>0</v>
      </c>
      <c r="K51" s="200">
        <v>0</v>
      </c>
      <c r="L51" s="200">
        <v>0</v>
      </c>
      <c r="M51" s="200">
        <v>0</v>
      </c>
      <c r="N51" s="200">
        <v>0</v>
      </c>
      <c r="O51" s="200">
        <v>0</v>
      </c>
      <c r="P51" s="201">
        <v>0</v>
      </c>
      <c r="Q51" s="200"/>
      <c r="R51" s="197"/>
      <c r="S51" s="197"/>
      <c r="T51" s="197"/>
      <c r="U51" s="197"/>
      <c r="V51" s="197"/>
      <c r="W51" s="197"/>
      <c r="X51" s="197"/>
      <c r="Y51" s="197"/>
      <c r="Z51" s="197"/>
      <c r="AA51" s="197"/>
      <c r="AB51" s="197"/>
      <c r="AC51" s="197"/>
      <c r="AD51" s="198"/>
      <c r="AE51" s="199">
        <v>0</v>
      </c>
      <c r="AF51" s="200">
        <v>0</v>
      </c>
      <c r="AG51" s="200">
        <v>0</v>
      </c>
      <c r="AH51" s="200">
        <v>0</v>
      </c>
      <c r="AI51" s="200">
        <v>0</v>
      </c>
      <c r="AJ51" s="202">
        <v>0</v>
      </c>
      <c r="AK51" s="200">
        <v>0</v>
      </c>
      <c r="AL51" s="200">
        <v>0</v>
      </c>
      <c r="AM51" s="200">
        <v>0</v>
      </c>
      <c r="AN51" s="200">
        <v>0</v>
      </c>
      <c r="AO51" s="201">
        <v>0</v>
      </c>
      <c r="AP51" s="199">
        <v>0</v>
      </c>
      <c r="AQ51" s="200">
        <v>0</v>
      </c>
      <c r="AR51" s="200">
        <v>0</v>
      </c>
      <c r="AS51" s="200">
        <v>0</v>
      </c>
      <c r="AT51" s="200">
        <v>0</v>
      </c>
      <c r="AU51" s="201">
        <v>0</v>
      </c>
      <c r="AV51" s="89"/>
      <c r="AW51" s="91"/>
      <c r="AX51" s="91"/>
      <c r="AY51" s="92"/>
      <c r="AZ51" s="203"/>
      <c r="BA51" s="212"/>
    </row>
    <row r="52" spans="2:53" s="242" customFormat="1" ht="15.75" thickBot="1">
      <c r="B52" s="313"/>
      <c r="C52" s="314"/>
      <c r="D52" s="315"/>
      <c r="E52" s="315"/>
      <c r="F52" s="315"/>
      <c r="G52" s="315"/>
      <c r="H52" s="316">
        <f>SUM(H4:H51)</f>
        <v>5714</v>
      </c>
      <c r="I52" s="317"/>
      <c r="J52" s="318">
        <f t="shared" ref="J52:P52" si="0">SUM(J4:J51)</f>
        <v>6360</v>
      </c>
      <c r="K52" s="315">
        <f t="shared" si="0"/>
        <v>0</v>
      </c>
      <c r="L52" s="315">
        <f t="shared" si="0"/>
        <v>0</v>
      </c>
      <c r="M52" s="315">
        <f t="shared" si="0"/>
        <v>0</v>
      </c>
      <c r="N52" s="315">
        <f t="shared" si="0"/>
        <v>0</v>
      </c>
      <c r="O52" s="315">
        <f t="shared" si="0"/>
        <v>6357</v>
      </c>
      <c r="P52" s="316">
        <f t="shared" si="0"/>
        <v>0</v>
      </c>
      <c r="Q52" s="318">
        <f t="shared" ref="Q52:AD52" si="1">SUM(Q33:Q51)</f>
        <v>0</v>
      </c>
      <c r="R52" s="315">
        <f t="shared" si="1"/>
        <v>0</v>
      </c>
      <c r="S52" s="315">
        <f t="shared" si="1"/>
        <v>0</v>
      </c>
      <c r="T52" s="315">
        <f t="shared" si="1"/>
        <v>0</v>
      </c>
      <c r="U52" s="315">
        <f t="shared" si="1"/>
        <v>0</v>
      </c>
      <c r="V52" s="315">
        <f t="shared" si="1"/>
        <v>0</v>
      </c>
      <c r="W52" s="315">
        <f t="shared" si="1"/>
        <v>0</v>
      </c>
      <c r="X52" s="315">
        <f t="shared" si="1"/>
        <v>0</v>
      </c>
      <c r="Y52" s="315">
        <f t="shared" si="1"/>
        <v>0</v>
      </c>
      <c r="Z52" s="315">
        <f t="shared" si="1"/>
        <v>0</v>
      </c>
      <c r="AA52" s="315">
        <f t="shared" si="1"/>
        <v>0</v>
      </c>
      <c r="AB52" s="315">
        <f t="shared" si="1"/>
        <v>0</v>
      </c>
      <c r="AC52" s="315">
        <f t="shared" si="1"/>
        <v>0</v>
      </c>
      <c r="AD52" s="319">
        <f t="shared" si="1"/>
        <v>0</v>
      </c>
      <c r="AE52" s="320">
        <f t="shared" ref="AE52:AU52" si="2">SUM(AE4:AE51)</f>
        <v>0</v>
      </c>
      <c r="AF52" s="315">
        <f t="shared" si="2"/>
        <v>39262</v>
      </c>
      <c r="AG52" s="315">
        <f t="shared" si="2"/>
        <v>0</v>
      </c>
      <c r="AH52" s="315">
        <f t="shared" si="2"/>
        <v>0</v>
      </c>
      <c r="AI52" s="315">
        <f t="shared" si="2"/>
        <v>39741</v>
      </c>
      <c r="AJ52" s="316">
        <f t="shared" si="2"/>
        <v>0</v>
      </c>
      <c r="AK52" s="318">
        <f t="shared" si="2"/>
        <v>0</v>
      </c>
      <c r="AL52" s="315">
        <f t="shared" si="2"/>
        <v>0</v>
      </c>
      <c r="AM52" s="315">
        <f t="shared" si="2"/>
        <v>0</v>
      </c>
      <c r="AN52" s="315">
        <f t="shared" si="2"/>
        <v>0</v>
      </c>
      <c r="AO52" s="316">
        <f t="shared" si="2"/>
        <v>0</v>
      </c>
      <c r="AP52" s="318">
        <f t="shared" si="2"/>
        <v>717</v>
      </c>
      <c r="AQ52" s="315">
        <f t="shared" si="2"/>
        <v>0</v>
      </c>
      <c r="AR52" s="315">
        <f t="shared" si="2"/>
        <v>0</v>
      </c>
      <c r="AS52" s="315">
        <f t="shared" si="2"/>
        <v>0</v>
      </c>
      <c r="AT52" s="315">
        <f t="shared" si="2"/>
        <v>718</v>
      </c>
      <c r="AU52" s="316">
        <f t="shared" si="2"/>
        <v>0</v>
      </c>
      <c r="AV52" s="318"/>
      <c r="AW52" s="315"/>
      <c r="AX52" s="315"/>
      <c r="AY52" s="321"/>
      <c r="AZ52" s="322"/>
      <c r="BA52" s="323"/>
    </row>
    <row r="53" spans="2:53" ht="15.75" thickTop="1"/>
  </sheetData>
  <sortState ref="A4:BA35">
    <sortCondition ref="C4:C35"/>
    <sortCondition ref="B4:B35"/>
  </sortState>
  <mergeCells count="2">
    <mergeCell ref="Q2:W2"/>
    <mergeCell ref="X2:AD2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4:L84"/>
  <sheetViews>
    <sheetView topLeftCell="B68" zoomScaleNormal="100" workbookViewId="0">
      <selection activeCell="F82" sqref="F82"/>
    </sheetView>
  </sheetViews>
  <sheetFormatPr defaultColWidth="8.85546875" defaultRowHeight="15.75"/>
  <cols>
    <col min="1" max="1" width="8.85546875" style="147"/>
    <col min="2" max="2" width="35.140625" style="147" bestFit="1" customWidth="1"/>
    <col min="3" max="6" width="21.140625" style="147" customWidth="1"/>
    <col min="7" max="7" width="14.7109375" style="147" customWidth="1"/>
    <col min="8" max="8" width="8.85546875" style="147"/>
    <col min="9" max="9" width="13.85546875" style="147" bestFit="1" customWidth="1"/>
    <col min="10" max="10" width="14.28515625" style="147" customWidth="1"/>
    <col min="11" max="11" width="13" style="147" customWidth="1"/>
    <col min="12" max="12" width="16.85546875" style="147" customWidth="1"/>
    <col min="13" max="13" width="11.7109375" style="147" customWidth="1"/>
    <col min="14" max="16384" width="8.85546875" style="147"/>
  </cols>
  <sheetData>
    <row r="4" spans="2:12">
      <c r="B4" s="146" t="s">
        <v>117</v>
      </c>
      <c r="L4" s="148"/>
    </row>
    <row r="5" spans="2:12">
      <c r="B5" s="146"/>
    </row>
    <row r="6" spans="2:12">
      <c r="B6" s="147" t="s">
        <v>115</v>
      </c>
      <c r="C6" s="193" t="s">
        <v>196</v>
      </c>
      <c r="D6" s="172"/>
      <c r="E6" s="189" t="s">
        <v>166</v>
      </c>
      <c r="F6" s="190" t="s">
        <v>162</v>
      </c>
    </row>
    <row r="7" spans="2:12">
      <c r="B7" s="147" t="s">
        <v>89</v>
      </c>
      <c r="C7" s="173">
        <v>41953</v>
      </c>
      <c r="E7" s="400" t="s">
        <v>165</v>
      </c>
      <c r="F7" s="191" t="s">
        <v>164</v>
      </c>
    </row>
    <row r="8" spans="2:12">
      <c r="B8" s="147" t="s">
        <v>90</v>
      </c>
      <c r="C8" s="175" t="s">
        <v>167</v>
      </c>
      <c r="D8" s="176"/>
      <c r="E8" s="401"/>
      <c r="F8" s="192" t="s">
        <v>163</v>
      </c>
    </row>
    <row r="9" spans="2:12">
      <c r="C9" s="174"/>
    </row>
    <row r="10" spans="2:12" ht="31.9" customHeight="1">
      <c r="B10" s="149" t="s">
        <v>118</v>
      </c>
      <c r="C10" s="279" t="s">
        <v>254</v>
      </c>
      <c r="D10" s="279" t="s">
        <v>253</v>
      </c>
      <c r="E10" s="279" t="s">
        <v>251</v>
      </c>
      <c r="F10" s="279" t="s">
        <v>252</v>
      </c>
    </row>
    <row r="11" spans="2:12" s="150" customFormat="1" ht="14.45" customHeight="1">
      <c r="B11" s="150" t="s">
        <v>119</v>
      </c>
      <c r="C11" s="177">
        <v>5067</v>
      </c>
      <c r="D11" s="177">
        <v>32818</v>
      </c>
      <c r="E11" s="178">
        <v>0</v>
      </c>
      <c r="F11" s="177">
        <v>718</v>
      </c>
    </row>
    <row r="12" spans="2:12" s="150" customFormat="1" ht="14.45" customHeight="1">
      <c r="B12" s="150" t="s">
        <v>168</v>
      </c>
      <c r="C12" s="177">
        <v>0</v>
      </c>
      <c r="D12" s="177">
        <v>0</v>
      </c>
      <c r="E12" s="178">
        <v>0</v>
      </c>
      <c r="F12" s="177">
        <v>0</v>
      </c>
    </row>
    <row r="13" spans="2:12" s="150" customFormat="1" ht="14.45" customHeight="1">
      <c r="B13" s="150" t="s">
        <v>169</v>
      </c>
      <c r="C13" s="177">
        <v>484</v>
      </c>
      <c r="D13" s="177">
        <v>2800</v>
      </c>
      <c r="E13" s="178">
        <v>0</v>
      </c>
      <c r="F13" s="177">
        <v>0</v>
      </c>
    </row>
    <row r="14" spans="2:12" s="150" customFormat="1" ht="14.45" customHeight="1">
      <c r="B14" s="150" t="s">
        <v>170</v>
      </c>
      <c r="C14" s="177">
        <v>0</v>
      </c>
      <c r="D14" s="177">
        <v>0</v>
      </c>
      <c r="E14" s="178">
        <v>0</v>
      </c>
      <c r="F14" s="177">
        <v>0</v>
      </c>
    </row>
    <row r="15" spans="2:12" s="150" customFormat="1" ht="14.45" customHeight="1">
      <c r="B15" s="150" t="s">
        <v>171</v>
      </c>
      <c r="C15" s="177">
        <v>0</v>
      </c>
      <c r="D15" s="177">
        <v>0</v>
      </c>
      <c r="E15" s="178">
        <v>0</v>
      </c>
      <c r="F15" s="177">
        <v>0</v>
      </c>
      <c r="H15" s="151"/>
    </row>
    <row r="16" spans="2:12" s="150" customFormat="1" ht="14.45" customHeight="1">
      <c r="B16" s="150" t="s">
        <v>260</v>
      </c>
      <c r="C16" s="177">
        <v>806</v>
      </c>
      <c r="D16" s="177">
        <v>4123</v>
      </c>
      <c r="E16" s="178">
        <v>0</v>
      </c>
      <c r="F16" s="177">
        <v>0</v>
      </c>
      <c r="H16" s="151"/>
    </row>
    <row r="17" spans="2:11" s="150" customFormat="1" ht="14.45" customHeight="1">
      <c r="B17" s="150" t="s">
        <v>120</v>
      </c>
      <c r="C17" s="179">
        <f>SUM(C11:C16)</f>
        <v>6357</v>
      </c>
      <c r="D17" s="179">
        <f>SUM(D11:D16)</f>
        <v>39741</v>
      </c>
      <c r="E17" s="179">
        <f>SUM(E11:E16)</f>
        <v>0</v>
      </c>
      <c r="F17" s="179">
        <f>SUM(F11:F16)</f>
        <v>718</v>
      </c>
      <c r="H17" s="151"/>
    </row>
    <row r="18" spans="2:11" s="150" customFormat="1" ht="14.45" customHeight="1">
      <c r="C18" s="152"/>
      <c r="D18" s="152"/>
      <c r="E18" s="152"/>
      <c r="F18" s="152"/>
      <c r="H18" s="151"/>
    </row>
    <row r="19" spans="2:11" s="150" customFormat="1" ht="14.45" customHeight="1">
      <c r="C19" s="153"/>
      <c r="D19" s="153"/>
      <c r="E19" s="153"/>
      <c r="F19" s="153"/>
      <c r="H19" s="171"/>
    </row>
    <row r="20" spans="2:11" s="150" customFormat="1" ht="31.9" customHeight="1">
      <c r="B20" s="149" t="s">
        <v>121</v>
      </c>
      <c r="C20" s="279" t="s">
        <v>135</v>
      </c>
      <c r="D20" s="279" t="s">
        <v>255</v>
      </c>
      <c r="E20" s="279" t="s">
        <v>256</v>
      </c>
      <c r="F20" s="279" t="s">
        <v>257</v>
      </c>
    </row>
    <row r="21" spans="2:11" s="150" customFormat="1" ht="14.45" customHeight="1">
      <c r="B21" s="150" t="s">
        <v>172</v>
      </c>
      <c r="C21" s="177">
        <f>SUM('Despatch Advice'!J48)</f>
        <v>4042</v>
      </c>
      <c r="D21" s="177">
        <f>SUM('Despatch Advice'!P48)</f>
        <v>22680</v>
      </c>
      <c r="E21" s="180">
        <f>SUM('Despatch Advice'!S48)</f>
        <v>0</v>
      </c>
      <c r="F21" s="180">
        <f>SUM('Despatch Advice'!X48)</f>
        <v>54</v>
      </c>
    </row>
    <row r="22" spans="2:11" s="154" customFormat="1" ht="14.45" customHeight="1"/>
    <row r="23" spans="2:11">
      <c r="B23" s="155" t="s">
        <v>112</v>
      </c>
      <c r="C23" s="156" t="s">
        <v>111</v>
      </c>
    </row>
    <row r="24" spans="2:11" ht="14.45" customHeight="1">
      <c r="C24" s="157" t="s">
        <v>18</v>
      </c>
      <c r="D24" s="157" t="s">
        <v>19</v>
      </c>
      <c r="E24" s="147" t="s">
        <v>122</v>
      </c>
    </row>
    <row r="25" spans="2:11">
      <c r="C25" s="180">
        <f>'Pallet &amp; Top Frame Sort'!E38</f>
        <v>2971</v>
      </c>
      <c r="D25" s="180">
        <f>'Pallet &amp; Top Frame Sort'!F38</f>
        <v>197</v>
      </c>
      <c r="E25" s="179">
        <f>C25+D25</f>
        <v>3168</v>
      </c>
      <c r="G25" s="158"/>
      <c r="H25" s="158"/>
      <c r="I25" s="158"/>
      <c r="J25" s="158"/>
    </row>
    <row r="26" spans="2:11">
      <c r="D26" s="159"/>
      <c r="E26" s="158"/>
      <c r="G26" s="160"/>
    </row>
    <row r="27" spans="2:11">
      <c r="C27" s="156" t="s">
        <v>123</v>
      </c>
      <c r="D27" s="156"/>
      <c r="E27" s="158"/>
      <c r="K27" s="160"/>
    </row>
    <row r="28" spans="2:11">
      <c r="C28" s="157" t="s">
        <v>18</v>
      </c>
      <c r="D28" s="157" t="s">
        <v>25</v>
      </c>
      <c r="E28" s="158" t="s">
        <v>122</v>
      </c>
      <c r="K28" s="160"/>
    </row>
    <row r="29" spans="2:11">
      <c r="C29" s="180">
        <f>'Divider Sort'!F56</f>
        <v>33897</v>
      </c>
      <c r="D29" s="180">
        <f>'Divider Sort'!G56</f>
        <v>2932</v>
      </c>
      <c r="E29" s="179">
        <f>C29+D29</f>
        <v>36829</v>
      </c>
      <c r="K29" s="160"/>
    </row>
    <row r="30" spans="2:11">
      <c r="D30" s="159"/>
      <c r="E30" s="158"/>
      <c r="K30" s="160"/>
    </row>
    <row r="31" spans="2:11">
      <c r="C31" s="399" t="s">
        <v>124</v>
      </c>
      <c r="D31" s="399"/>
      <c r="E31" s="158"/>
      <c r="K31" s="160"/>
    </row>
    <row r="32" spans="2:11">
      <c r="C32" s="158" t="s">
        <v>18</v>
      </c>
      <c r="D32" s="158" t="s">
        <v>25</v>
      </c>
      <c r="E32" s="158" t="s">
        <v>122</v>
      </c>
      <c r="K32" s="160"/>
    </row>
    <row r="33" spans="2:11">
      <c r="C33" s="181">
        <f>'Divider Sort'!I56</f>
        <v>119</v>
      </c>
      <c r="D33" s="181">
        <f>'Divider Sort'!J56</f>
        <v>20</v>
      </c>
      <c r="E33" s="182">
        <f>C33+D33</f>
        <v>139</v>
      </c>
      <c r="K33" s="160"/>
    </row>
    <row r="34" spans="2:11">
      <c r="E34" s="158"/>
      <c r="K34" s="160"/>
    </row>
    <row r="35" spans="2:11">
      <c r="C35" s="155" t="s">
        <v>125</v>
      </c>
      <c r="D35" s="161"/>
      <c r="E35" s="158"/>
      <c r="K35" s="160"/>
    </row>
    <row r="36" spans="2:11">
      <c r="C36" s="162" t="s">
        <v>18</v>
      </c>
      <c r="D36" s="158" t="s">
        <v>19</v>
      </c>
      <c r="E36" s="158" t="s">
        <v>122</v>
      </c>
      <c r="K36" s="160"/>
    </row>
    <row r="37" spans="2:11">
      <c r="C37" s="180">
        <f>'Pallet &amp; Top Frame Sort'!I38</f>
        <v>0</v>
      </c>
      <c r="D37" s="181">
        <f>'Pallet &amp; Top Frame Sort'!J38</f>
        <v>0</v>
      </c>
      <c r="E37" s="182">
        <f>C37+D37</f>
        <v>0</v>
      </c>
      <c r="K37" s="160"/>
    </row>
    <row r="38" spans="2:11">
      <c r="E38" s="158"/>
      <c r="K38" s="160"/>
    </row>
    <row r="39" spans="2:11">
      <c r="B39" s="155" t="s">
        <v>126</v>
      </c>
      <c r="C39" s="155" t="s">
        <v>127</v>
      </c>
      <c r="E39" s="158"/>
      <c r="K39" s="160"/>
    </row>
    <row r="40" spans="2:11">
      <c r="C40" s="158" t="s">
        <v>18</v>
      </c>
      <c r="D40" s="158" t="s">
        <v>25</v>
      </c>
      <c r="E40" s="158" t="s">
        <v>122</v>
      </c>
      <c r="K40" s="160"/>
    </row>
    <row r="41" spans="2:11">
      <c r="C41" s="181">
        <f>'Pallet &amp; TF Repair'!E26</f>
        <v>0</v>
      </c>
      <c r="D41" s="181">
        <f>'Pallet &amp; TF Repair'!F26</f>
        <v>0</v>
      </c>
      <c r="E41" s="182">
        <f>C41+D41</f>
        <v>0</v>
      </c>
      <c r="K41" s="160"/>
    </row>
    <row r="42" spans="2:11">
      <c r="K42" s="160"/>
    </row>
    <row r="43" spans="2:11">
      <c r="C43" s="161" t="s">
        <v>128</v>
      </c>
      <c r="D43" s="158"/>
      <c r="E43" s="158"/>
      <c r="K43" s="160"/>
    </row>
    <row r="44" spans="2:11">
      <c r="C44" s="158" t="s">
        <v>18</v>
      </c>
      <c r="D44" s="158" t="s">
        <v>25</v>
      </c>
      <c r="E44" s="158" t="s">
        <v>122</v>
      </c>
      <c r="K44" s="160"/>
    </row>
    <row r="45" spans="2:11">
      <c r="C45" s="181">
        <f>'Pallet &amp; TF Repair'!I26</f>
        <v>0</v>
      </c>
      <c r="D45" s="181">
        <f>'Pallet &amp; TF Repair'!J26</f>
        <v>0</v>
      </c>
      <c r="E45" s="182">
        <f>C45+D45</f>
        <v>0</v>
      </c>
      <c r="K45" s="160"/>
    </row>
    <row r="46" spans="2:11">
      <c r="E46" s="163"/>
      <c r="K46" s="160"/>
    </row>
    <row r="47" spans="2:11">
      <c r="B47" s="155" t="s">
        <v>129</v>
      </c>
      <c r="C47" s="161" t="s">
        <v>130</v>
      </c>
      <c r="E47" s="163"/>
      <c r="K47" s="160"/>
    </row>
    <row r="48" spans="2:11">
      <c r="C48" s="170">
        <f>'Pallet &amp; TF Repair'!F26</f>
        <v>0</v>
      </c>
      <c r="E48" s="163"/>
      <c r="K48" s="160"/>
    </row>
    <row r="49" spans="2:11">
      <c r="C49" s="158"/>
      <c r="E49" s="163"/>
      <c r="K49" s="160"/>
    </row>
    <row r="50" spans="2:11">
      <c r="C50" s="277" t="s">
        <v>131</v>
      </c>
      <c r="K50" s="160"/>
    </row>
    <row r="51" spans="2:11">
      <c r="C51" s="278">
        <f>'Pallet &amp; TF Repair'!J26</f>
        <v>0</v>
      </c>
      <c r="K51" s="160"/>
    </row>
    <row r="52" spans="2:11">
      <c r="C52" s="186"/>
      <c r="K52" s="160"/>
    </row>
    <row r="53" spans="2:11">
      <c r="B53" s="147" t="s">
        <v>94</v>
      </c>
      <c r="C53" s="187">
        <f>COUNT('Receipt Details'!B4:B51)</f>
        <v>31</v>
      </c>
      <c r="D53" s="147" t="s">
        <v>95</v>
      </c>
      <c r="E53" s="147" t="s">
        <v>96</v>
      </c>
      <c r="G53" s="164">
        <v>72</v>
      </c>
      <c r="K53" s="160"/>
    </row>
    <row r="54" spans="2:11">
      <c r="B54" s="147" t="s">
        <v>97</v>
      </c>
      <c r="C54" s="187">
        <f>COUNT('Despatch Advice'!B4:B47)</f>
        <v>13</v>
      </c>
      <c r="E54" s="147" t="s">
        <v>98</v>
      </c>
      <c r="G54" s="170">
        <f>C53+C54</f>
        <v>44</v>
      </c>
    </row>
    <row r="55" spans="2:11">
      <c r="B55" s="147" t="s">
        <v>99</v>
      </c>
      <c r="C55" s="188">
        <f>C53/C54</f>
        <v>2.3846153846153846</v>
      </c>
    </row>
    <row r="57" spans="2:11">
      <c r="B57" s="155" t="s">
        <v>100</v>
      </c>
      <c r="C57" s="161" t="s">
        <v>40</v>
      </c>
      <c r="D57" s="161" t="s">
        <v>18</v>
      </c>
      <c r="E57" s="161" t="s">
        <v>19</v>
      </c>
    </row>
    <row r="58" spans="2:11">
      <c r="B58" s="147" t="s">
        <v>101</v>
      </c>
      <c r="C58" s="181">
        <f>'Stocktake Adjustment'!F15</f>
        <v>25716</v>
      </c>
      <c r="D58" s="181">
        <f>'Stocktake Adjustment'!F17</f>
        <v>22897</v>
      </c>
      <c r="E58" s="181">
        <f>'Stocktake Adjustment'!F13</f>
        <v>2450</v>
      </c>
    </row>
    <row r="59" spans="2:11">
      <c r="B59" s="147" t="s">
        <v>102</v>
      </c>
      <c r="C59" s="181">
        <f>'Stocktake Adjustment'!F28</f>
        <v>51776</v>
      </c>
      <c r="D59" s="181">
        <f>'Stocktake Adjustment'!F30</f>
        <v>82476</v>
      </c>
      <c r="E59" s="187">
        <v>0</v>
      </c>
    </row>
    <row r="60" spans="2:11">
      <c r="B60" s="147" t="s">
        <v>103</v>
      </c>
      <c r="C60" s="181">
        <f>'Stocktake Adjustment'!F31</f>
        <v>348</v>
      </c>
      <c r="D60" s="181">
        <f>'Stocktake Adjustment'!F33</f>
        <v>7550</v>
      </c>
      <c r="E60" s="187">
        <v>0</v>
      </c>
    </row>
    <row r="61" spans="2:11">
      <c r="B61" s="147" t="s">
        <v>153</v>
      </c>
      <c r="C61" s="187">
        <v>0</v>
      </c>
      <c r="D61" s="181">
        <f>'Stocktake Adjustment'!F34</f>
        <v>0</v>
      </c>
      <c r="E61" s="187">
        <v>0</v>
      </c>
    </row>
    <row r="62" spans="2:11">
      <c r="B62" s="147" t="s">
        <v>154</v>
      </c>
      <c r="C62" s="187">
        <v>0</v>
      </c>
      <c r="D62" s="181">
        <f>'Stocktake Adjustment'!E35</f>
        <v>0</v>
      </c>
      <c r="E62" s="187">
        <v>0</v>
      </c>
    </row>
    <row r="63" spans="2:11">
      <c r="B63" s="147" t="s">
        <v>104</v>
      </c>
      <c r="C63" s="181">
        <f>'Stocktake Adjustment'!F37</f>
        <v>5364</v>
      </c>
      <c r="D63" s="181">
        <f>'Stocktake Adjustment'!F39</f>
        <v>550</v>
      </c>
      <c r="E63" s="181">
        <f>'Stocktake Adjustment'!F36</f>
        <v>0</v>
      </c>
    </row>
    <row r="66" spans="2:8" ht="47.25">
      <c r="B66" s="166" t="s">
        <v>109</v>
      </c>
      <c r="C66" s="279" t="s">
        <v>203</v>
      </c>
      <c r="D66" s="279" t="s">
        <v>132</v>
      </c>
      <c r="E66" s="279" t="s">
        <v>259</v>
      </c>
      <c r="F66" s="279" t="s">
        <v>258</v>
      </c>
    </row>
    <row r="67" spans="2:8" ht="18.600000000000001" customHeight="1">
      <c r="B67" s="155"/>
      <c r="C67" s="170">
        <f>'Stocktake Adjustment'!F16</f>
        <v>893</v>
      </c>
      <c r="D67" s="170">
        <f>'Stocktake Adjustment'!F29</f>
        <v>59135</v>
      </c>
      <c r="E67" s="170">
        <f>'Stocktake Adjustment'!F32</f>
        <v>2237</v>
      </c>
      <c r="F67" s="170">
        <f>'Stocktake Adjustment'!F38</f>
        <v>38</v>
      </c>
      <c r="G67" s="167"/>
      <c r="H67" s="167"/>
    </row>
    <row r="69" spans="2:8">
      <c r="C69" s="161" t="s">
        <v>105</v>
      </c>
      <c r="D69" s="161" t="s">
        <v>91</v>
      </c>
      <c r="E69" s="161" t="s">
        <v>92</v>
      </c>
      <c r="F69" s="161" t="s">
        <v>93</v>
      </c>
    </row>
    <row r="70" spans="2:8" ht="16.5" customHeight="1">
      <c r="B70" s="168" t="s">
        <v>106</v>
      </c>
      <c r="C70" s="309">
        <f>'Pallet &amp; Top Frame Sort'!F38/'Pallet &amp; Top Frame Sort'!D38</f>
        <v>6.2184343434343432E-2</v>
      </c>
      <c r="D70" s="310">
        <v>0</v>
      </c>
      <c r="E70" s="310">
        <v>0</v>
      </c>
      <c r="F70" s="309">
        <v>0</v>
      </c>
    </row>
    <row r="71" spans="2:8">
      <c r="B71" s="147" t="s">
        <v>107</v>
      </c>
      <c r="C71" s="309">
        <f>'Pallet &amp; TF Repair'!E26/'Pallet &amp; Top Frame Sort'!D38</f>
        <v>0</v>
      </c>
      <c r="D71" s="310">
        <v>0</v>
      </c>
      <c r="E71" s="310">
        <v>0</v>
      </c>
      <c r="F71" s="309">
        <v>0</v>
      </c>
    </row>
    <row r="72" spans="2:8">
      <c r="B72" s="147" t="s">
        <v>108</v>
      </c>
      <c r="C72" s="309">
        <f>'Pallet &amp; TF Repair'!F26/'Pallet &amp; Top Frame Sort'!D38</f>
        <v>0</v>
      </c>
      <c r="D72" s="309">
        <f>'Divider Sort'!G56/('Divider Sort'!F56+'Divider Sort'!G56)</f>
        <v>7.9611175975454126E-2</v>
      </c>
      <c r="E72" s="309">
        <f>'Divider Sort'!J56/('Divider Sort'!I56+'Divider Sort'!J56)</f>
        <v>0.14388489208633093</v>
      </c>
      <c r="F72" s="309">
        <v>0</v>
      </c>
    </row>
    <row r="73" spans="2:8">
      <c r="C73" s="160"/>
      <c r="D73" s="160"/>
      <c r="E73" s="160"/>
    </row>
    <row r="74" spans="2:8">
      <c r="B74" s="155" t="s">
        <v>110</v>
      </c>
      <c r="C74" s="161" t="s">
        <v>111</v>
      </c>
      <c r="D74" s="161" t="s">
        <v>1</v>
      </c>
      <c r="E74" s="161" t="s">
        <v>2</v>
      </c>
      <c r="F74" s="161" t="s">
        <v>4</v>
      </c>
    </row>
    <row r="75" spans="2:8">
      <c r="C75" s="158" t="s">
        <v>112</v>
      </c>
      <c r="D75" s="158" t="s">
        <v>112</v>
      </c>
      <c r="E75" s="158" t="s">
        <v>112</v>
      </c>
      <c r="F75" s="158" t="s">
        <v>112</v>
      </c>
    </row>
    <row r="76" spans="2:8" s="155" customFormat="1">
      <c r="C76" s="182">
        <f>E25</f>
        <v>3168</v>
      </c>
      <c r="D76" s="182">
        <f>E29</f>
        <v>36829</v>
      </c>
      <c r="E76" s="182">
        <f>E33</f>
        <v>139</v>
      </c>
      <c r="F76" s="182">
        <f>E37</f>
        <v>0</v>
      </c>
    </row>
    <row r="77" spans="2:8">
      <c r="C77" s="158" t="s">
        <v>133</v>
      </c>
      <c r="D77" s="158" t="s">
        <v>113</v>
      </c>
      <c r="E77" s="158" t="s">
        <v>113</v>
      </c>
      <c r="F77" s="158" t="s">
        <v>113</v>
      </c>
    </row>
    <row r="78" spans="2:8" s="155" customFormat="1">
      <c r="C78" s="183">
        <f>(C76/C84)</f>
        <v>123.02912621359224</v>
      </c>
      <c r="D78" s="183">
        <f>(D76/D84)</f>
        <v>482.47598253275112</v>
      </c>
      <c r="E78" s="183">
        <v>0</v>
      </c>
      <c r="F78" s="183">
        <v>0</v>
      </c>
    </row>
    <row r="80" spans="2:8">
      <c r="B80" s="155" t="s">
        <v>114</v>
      </c>
      <c r="C80" s="161" t="s">
        <v>111</v>
      </c>
      <c r="D80" s="161" t="s">
        <v>1</v>
      </c>
      <c r="E80" s="161" t="s">
        <v>2</v>
      </c>
      <c r="F80" s="161" t="s">
        <v>4</v>
      </c>
    </row>
    <row r="81" spans="2:6">
      <c r="B81" s="165"/>
      <c r="C81" s="165" t="s">
        <v>134</v>
      </c>
      <c r="D81" s="165" t="s">
        <v>134</v>
      </c>
      <c r="E81" s="165" t="s">
        <v>134</v>
      </c>
      <c r="F81" s="165" t="s">
        <v>134</v>
      </c>
    </row>
    <row r="82" spans="2:6" s="155" customFormat="1">
      <c r="B82" s="169"/>
      <c r="C82" s="185">
        <v>2</v>
      </c>
      <c r="D82" s="185">
        <v>3</v>
      </c>
      <c r="E82" s="185">
        <v>1</v>
      </c>
      <c r="F82" s="185">
        <v>0</v>
      </c>
    </row>
    <row r="83" spans="2:6">
      <c r="C83" s="158" t="s">
        <v>114</v>
      </c>
      <c r="D83" s="158" t="s">
        <v>114</v>
      </c>
      <c r="E83" s="158" t="s">
        <v>114</v>
      </c>
      <c r="F83" s="158" t="s">
        <v>114</v>
      </c>
    </row>
    <row r="84" spans="2:6" s="155" customFormat="1">
      <c r="C84" s="184">
        <f>('Pallet &amp; Top Frame Sort'!G38/60)</f>
        <v>25.75</v>
      </c>
      <c r="D84" s="184">
        <f>('Divider Sort'!R65/60)</f>
        <v>76.333333333333329</v>
      </c>
      <c r="E84" s="184">
        <f>('Divider Sort'!AR65/60)</f>
        <v>0.41666666666666669</v>
      </c>
      <c r="F84" s="184">
        <f>('Pallet &amp; Top Frame Sort'!K38/60)</f>
        <v>0</v>
      </c>
    </row>
  </sheetData>
  <mergeCells count="2">
    <mergeCell ref="C31:D31"/>
    <mergeCell ref="E7:E8"/>
  </mergeCells>
  <pageMargins left="0.70866141732283472" right="0.70866141732283472" top="0.74803149606299213" bottom="0.74803149606299213" header="0.31496062992125984" footer="0.31496062992125984"/>
  <pageSetup paperSize="9" scale="74" orientation="portrait" r:id="rId1"/>
  <rowBreaks count="1" manualBreakCount="1">
    <brk id="64" max="6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Y38"/>
  <sheetViews>
    <sheetView tabSelected="1" topLeftCell="A20" workbookViewId="0">
      <selection activeCell="J31" sqref="J31"/>
    </sheetView>
  </sheetViews>
  <sheetFormatPr defaultRowHeight="15"/>
  <cols>
    <col min="2" max="2" width="10.7109375" bestFit="1" customWidth="1"/>
    <col min="3" max="3" width="26.140625" bestFit="1" customWidth="1"/>
  </cols>
  <sheetData>
    <row r="1" spans="1:51">
      <c r="A1" s="194">
        <v>704700</v>
      </c>
      <c r="B1" s="195">
        <v>41954</v>
      </c>
      <c r="C1" s="196" t="s">
        <v>213</v>
      </c>
      <c r="D1" s="200">
        <v>434</v>
      </c>
      <c r="E1" s="200">
        <v>2828</v>
      </c>
      <c r="F1" s="200">
        <v>0</v>
      </c>
      <c r="G1" s="200">
        <v>0</v>
      </c>
    </row>
    <row r="2" spans="1:51">
      <c r="A2" s="194">
        <v>700369</v>
      </c>
      <c r="B2" s="195">
        <v>41956</v>
      </c>
      <c r="C2" s="196" t="s">
        <v>227</v>
      </c>
      <c r="D2" s="200">
        <v>143</v>
      </c>
      <c r="E2" s="200">
        <v>808</v>
      </c>
      <c r="F2" s="200">
        <v>0</v>
      </c>
      <c r="G2" s="200">
        <v>0</v>
      </c>
    </row>
    <row r="3" spans="1:51">
      <c r="A3" s="194">
        <v>700368</v>
      </c>
      <c r="B3" s="195">
        <v>41957</v>
      </c>
      <c r="C3" s="196" t="s">
        <v>227</v>
      </c>
      <c r="D3" s="200">
        <v>149</v>
      </c>
      <c r="E3" s="200">
        <v>1054</v>
      </c>
      <c r="F3" s="200">
        <v>0</v>
      </c>
      <c r="G3" s="200">
        <v>0</v>
      </c>
    </row>
    <row r="4" spans="1:51">
      <c r="A4" s="194">
        <v>33563</v>
      </c>
      <c r="B4" s="195">
        <v>41954</v>
      </c>
      <c r="C4" s="196" t="s">
        <v>217</v>
      </c>
      <c r="D4" s="200">
        <v>92</v>
      </c>
      <c r="E4" s="200">
        <v>890</v>
      </c>
      <c r="F4" s="200">
        <v>0</v>
      </c>
      <c r="G4" s="200">
        <v>89</v>
      </c>
    </row>
    <row r="5" spans="1:51">
      <c r="A5" s="194">
        <v>33894</v>
      </c>
      <c r="B5" s="195">
        <v>41957</v>
      </c>
      <c r="C5" s="196" t="s">
        <v>229</v>
      </c>
      <c r="D5" s="200">
        <v>336</v>
      </c>
      <c r="E5" s="200">
        <v>1800</v>
      </c>
      <c r="F5" s="200">
        <v>0</v>
      </c>
      <c r="G5" s="200">
        <v>0</v>
      </c>
    </row>
    <row r="6" spans="1:51">
      <c r="A6" s="194">
        <v>33302</v>
      </c>
      <c r="B6" s="195">
        <v>41954</v>
      </c>
      <c r="C6" s="196" t="s">
        <v>219</v>
      </c>
      <c r="D6" s="200">
        <v>110</v>
      </c>
      <c r="E6" s="200">
        <v>585</v>
      </c>
      <c r="F6" s="200">
        <v>0</v>
      </c>
      <c r="G6" s="200">
        <v>90</v>
      </c>
    </row>
    <row r="7" spans="1:51">
      <c r="A7" s="194">
        <v>33562</v>
      </c>
      <c r="B7" s="195">
        <v>41953</v>
      </c>
      <c r="C7" s="196" t="s">
        <v>211</v>
      </c>
      <c r="D7" s="200">
        <v>296</v>
      </c>
      <c r="E7" s="200">
        <v>700</v>
      </c>
      <c r="F7" s="200">
        <v>0</v>
      </c>
      <c r="G7" s="200">
        <v>0</v>
      </c>
    </row>
    <row r="8" spans="1:51">
      <c r="A8" s="194">
        <v>34439</v>
      </c>
      <c r="B8" s="195">
        <v>41953</v>
      </c>
      <c r="C8" s="196" t="s">
        <v>211</v>
      </c>
      <c r="D8" s="200">
        <v>67</v>
      </c>
      <c r="E8" s="200">
        <v>1953</v>
      </c>
      <c r="F8" s="200">
        <v>0</v>
      </c>
      <c r="G8" s="200">
        <v>0</v>
      </c>
    </row>
    <row r="9" spans="1:51">
      <c r="A9" s="194">
        <v>33564</v>
      </c>
      <c r="B9" s="195">
        <v>41954</v>
      </c>
      <c r="C9" s="196" t="s">
        <v>211</v>
      </c>
      <c r="D9" s="200">
        <v>148</v>
      </c>
      <c r="E9" s="200">
        <v>1200</v>
      </c>
      <c r="F9" s="200">
        <v>0</v>
      </c>
      <c r="G9" s="200">
        <v>0</v>
      </c>
    </row>
    <row r="10" spans="1:51">
      <c r="A10" s="194">
        <v>33649</v>
      </c>
      <c r="B10" s="195">
        <v>41955</v>
      </c>
      <c r="C10" s="196" t="s">
        <v>211</v>
      </c>
      <c r="D10" s="200">
        <v>119</v>
      </c>
      <c r="E10" s="200">
        <v>1080</v>
      </c>
      <c r="F10" s="200">
        <v>0</v>
      </c>
      <c r="G10" s="200">
        <v>0</v>
      </c>
    </row>
    <row r="11" spans="1:51">
      <c r="A11" s="194">
        <v>31201</v>
      </c>
      <c r="B11" s="195">
        <v>41956</v>
      </c>
      <c r="C11" s="196" t="s">
        <v>211</v>
      </c>
      <c r="D11" s="200">
        <v>149</v>
      </c>
      <c r="E11" s="200">
        <v>615</v>
      </c>
      <c r="F11" s="200">
        <v>0</v>
      </c>
      <c r="G11" s="200">
        <v>0</v>
      </c>
    </row>
    <row r="12" spans="1:51">
      <c r="A12" s="194">
        <v>36981</v>
      </c>
      <c r="B12" s="195">
        <v>41954</v>
      </c>
      <c r="C12" s="196" t="s">
        <v>218</v>
      </c>
      <c r="D12" s="200">
        <v>260</v>
      </c>
      <c r="E12" s="200">
        <v>650</v>
      </c>
      <c r="F12" s="200">
        <v>0</v>
      </c>
      <c r="G12" s="200">
        <v>0</v>
      </c>
    </row>
    <row r="13" spans="1:51">
      <c r="A13" s="194">
        <v>35162</v>
      </c>
      <c r="B13" s="195">
        <v>41956</v>
      </c>
      <c r="C13" s="196" t="s">
        <v>218</v>
      </c>
      <c r="D13" s="200">
        <v>235</v>
      </c>
      <c r="E13" s="200">
        <v>800</v>
      </c>
      <c r="F13" s="200">
        <v>0</v>
      </c>
      <c r="G13" s="200">
        <v>0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</row>
    <row r="14" spans="1:51">
      <c r="A14" s="194">
        <v>16826</v>
      </c>
      <c r="B14" s="195">
        <v>41954</v>
      </c>
      <c r="C14" s="196" t="s">
        <v>222</v>
      </c>
      <c r="D14" s="200">
        <v>363</v>
      </c>
      <c r="E14" s="200">
        <v>1824</v>
      </c>
      <c r="F14" s="200">
        <v>0</v>
      </c>
      <c r="G14" s="200">
        <v>0</v>
      </c>
    </row>
    <row r="15" spans="1:51">
      <c r="A15" s="194">
        <v>33116</v>
      </c>
      <c r="B15" s="195">
        <v>41954</v>
      </c>
      <c r="C15" s="196" t="s">
        <v>220</v>
      </c>
      <c r="D15" s="200">
        <v>43</v>
      </c>
      <c r="E15" s="200">
        <v>258</v>
      </c>
      <c r="F15" s="200">
        <v>0</v>
      </c>
      <c r="G15" s="200">
        <v>0</v>
      </c>
    </row>
    <row r="16" spans="1:51">
      <c r="A16" s="194">
        <v>36339</v>
      </c>
      <c r="B16" s="195">
        <v>41954</v>
      </c>
      <c r="C16" s="196" t="s">
        <v>216</v>
      </c>
      <c r="D16" s="200">
        <v>159</v>
      </c>
      <c r="E16" s="200">
        <v>750</v>
      </c>
      <c r="F16" s="200">
        <v>0</v>
      </c>
      <c r="G16" s="200">
        <v>0</v>
      </c>
    </row>
    <row r="17" spans="1:51">
      <c r="A17" s="194">
        <v>33650</v>
      </c>
      <c r="B17" s="195">
        <v>41955</v>
      </c>
      <c r="C17" s="196" t="s">
        <v>216</v>
      </c>
      <c r="D17" s="200">
        <v>135</v>
      </c>
      <c r="E17" s="200">
        <v>858</v>
      </c>
      <c r="F17" s="200">
        <v>0</v>
      </c>
      <c r="G17" s="200">
        <v>0</v>
      </c>
    </row>
    <row r="18" spans="1:51" s="18" customFormat="1">
      <c r="A18" s="194">
        <v>31202</v>
      </c>
      <c r="B18" s="195">
        <v>41956</v>
      </c>
      <c r="C18" s="196" t="s">
        <v>216</v>
      </c>
      <c r="D18" s="200">
        <v>146</v>
      </c>
      <c r="E18" s="200">
        <v>695</v>
      </c>
      <c r="F18" s="200">
        <v>0</v>
      </c>
      <c r="G18" s="200">
        <v>0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</row>
    <row r="19" spans="1:51">
      <c r="A19" s="194">
        <v>33532</v>
      </c>
      <c r="B19" s="195">
        <v>41953</v>
      </c>
      <c r="C19" s="196" t="s">
        <v>210</v>
      </c>
      <c r="D19" s="200">
        <v>173</v>
      </c>
      <c r="E19" s="200">
        <v>1670</v>
      </c>
      <c r="F19" s="200">
        <v>0</v>
      </c>
      <c r="G19" s="200">
        <v>167</v>
      </c>
    </row>
    <row r="20" spans="1:51">
      <c r="A20" s="194">
        <v>34440</v>
      </c>
      <c r="B20" s="195">
        <v>41955</v>
      </c>
      <c r="C20" s="196" t="s">
        <v>210</v>
      </c>
      <c r="D20" s="200">
        <v>140</v>
      </c>
      <c r="E20" s="200">
        <v>1600</v>
      </c>
      <c r="F20" s="200">
        <v>0</v>
      </c>
      <c r="G20" s="200">
        <v>160</v>
      </c>
    </row>
    <row r="21" spans="1:51">
      <c r="A21" s="194">
        <v>37252</v>
      </c>
      <c r="B21" s="195">
        <v>41957</v>
      </c>
      <c r="C21" s="196" t="s">
        <v>210</v>
      </c>
      <c r="D21" s="200">
        <v>206</v>
      </c>
      <c r="E21" s="200">
        <v>2120</v>
      </c>
      <c r="F21" s="200">
        <v>0</v>
      </c>
      <c r="G21" s="200">
        <v>212</v>
      </c>
    </row>
    <row r="22" spans="1:51">
      <c r="A22" s="194">
        <v>22792</v>
      </c>
      <c r="B22" s="195">
        <v>41954</v>
      </c>
      <c r="C22" s="196" t="s">
        <v>214</v>
      </c>
      <c r="D22" s="200">
        <v>114</v>
      </c>
      <c r="E22" s="200">
        <v>600</v>
      </c>
      <c r="F22" s="200">
        <v>0</v>
      </c>
      <c r="G22" s="200">
        <v>0</v>
      </c>
    </row>
    <row r="23" spans="1:51">
      <c r="A23" s="194">
        <v>30447</v>
      </c>
      <c r="B23" s="195">
        <v>41956</v>
      </c>
      <c r="C23" s="196" t="s">
        <v>225</v>
      </c>
      <c r="D23" s="200">
        <v>210</v>
      </c>
      <c r="E23" s="200">
        <v>1560</v>
      </c>
      <c r="F23" s="200">
        <v>0</v>
      </c>
      <c r="G23" s="200">
        <v>0</v>
      </c>
    </row>
    <row r="24" spans="1:51">
      <c r="A24" s="194">
        <v>124835</v>
      </c>
      <c r="B24" s="195">
        <v>41953</v>
      </c>
      <c r="C24" s="196" t="s">
        <v>212</v>
      </c>
      <c r="D24" s="200">
        <v>448</v>
      </c>
      <c r="E24" s="200">
        <v>2520</v>
      </c>
      <c r="F24" s="200">
        <v>0</v>
      </c>
      <c r="G24" s="200">
        <v>0</v>
      </c>
    </row>
    <row r="25" spans="1:51">
      <c r="A25" s="194">
        <v>7837</v>
      </c>
      <c r="B25" s="195">
        <v>41955</v>
      </c>
      <c r="C25" s="196" t="s">
        <v>197</v>
      </c>
      <c r="D25" s="200">
        <v>364</v>
      </c>
      <c r="E25" s="200">
        <v>2000</v>
      </c>
      <c r="F25" s="200">
        <v>0</v>
      </c>
      <c r="G25" s="200">
        <v>0</v>
      </c>
    </row>
    <row r="26" spans="1:51">
      <c r="A26" s="194">
        <v>7838</v>
      </c>
      <c r="B26" s="195">
        <v>41957</v>
      </c>
      <c r="C26" s="196" t="s">
        <v>231</v>
      </c>
      <c r="D26" s="200">
        <v>28</v>
      </c>
      <c r="E26" s="200">
        <v>1400</v>
      </c>
      <c r="F26" s="200">
        <v>0</v>
      </c>
      <c r="G26" s="200">
        <v>0</v>
      </c>
    </row>
    <row r="27" spans="1:51">
      <c r="D27" s="242">
        <f>SUM(D1:D26)</f>
        <v>5067</v>
      </c>
      <c r="E27" s="242">
        <f t="shared" ref="E27:G27" si="0">SUM(E1:E26)</f>
        <v>32818</v>
      </c>
      <c r="F27" s="242">
        <f t="shared" si="0"/>
        <v>0</v>
      </c>
      <c r="G27" s="242">
        <f t="shared" si="0"/>
        <v>718</v>
      </c>
    </row>
    <row r="30" spans="1:51">
      <c r="A30" s="194">
        <v>418416</v>
      </c>
      <c r="B30" s="195">
        <v>41953</v>
      </c>
      <c r="C30" s="196" t="s">
        <v>208</v>
      </c>
      <c r="D30" s="200">
        <v>219</v>
      </c>
      <c r="E30" s="200">
        <v>1150</v>
      </c>
      <c r="F30" s="200">
        <v>0</v>
      </c>
      <c r="G30" s="200">
        <v>0</v>
      </c>
    </row>
    <row r="31" spans="1:51">
      <c r="A31" s="194">
        <v>36340</v>
      </c>
      <c r="B31" s="195">
        <v>41956</v>
      </c>
      <c r="C31" s="196" t="s">
        <v>208</v>
      </c>
      <c r="D31" s="200">
        <v>265</v>
      </c>
      <c r="E31" s="200">
        <v>1650</v>
      </c>
      <c r="F31" s="200">
        <v>0</v>
      </c>
      <c r="G31" s="200">
        <v>0</v>
      </c>
    </row>
    <row r="32" spans="1:51">
      <c r="A32" s="194"/>
      <c r="B32" s="195"/>
      <c r="C32" s="196"/>
      <c r="D32" s="307">
        <f>SUM(D30:D31)</f>
        <v>484</v>
      </c>
      <c r="E32" s="307">
        <f t="shared" ref="E32:G32" si="1">SUM(E30:E31)</f>
        <v>2800</v>
      </c>
      <c r="F32" s="307">
        <f t="shared" si="1"/>
        <v>0</v>
      </c>
      <c r="G32" s="307">
        <f t="shared" si="1"/>
        <v>0</v>
      </c>
    </row>
    <row r="33" spans="1:7">
      <c r="A33" s="194"/>
      <c r="B33" s="195"/>
      <c r="C33" s="196"/>
      <c r="D33" s="200"/>
      <c r="E33" s="200"/>
      <c r="F33" s="200"/>
      <c r="G33" s="200"/>
    </row>
    <row r="34" spans="1:7">
      <c r="A34" s="194"/>
      <c r="B34" s="195"/>
      <c r="C34" s="196"/>
      <c r="D34" s="200"/>
      <c r="E34" s="200"/>
      <c r="F34" s="200"/>
      <c r="G34" s="200"/>
    </row>
    <row r="35" spans="1:7">
      <c r="A35" s="194">
        <v>33565</v>
      </c>
      <c r="B35" s="195">
        <v>41955</v>
      </c>
      <c r="C35" s="196" t="s">
        <v>206</v>
      </c>
      <c r="D35" s="200">
        <v>256</v>
      </c>
      <c r="E35" s="200">
        <v>1323</v>
      </c>
      <c r="F35" s="200">
        <v>0</v>
      </c>
      <c r="G35" s="200">
        <v>0</v>
      </c>
    </row>
    <row r="36" spans="1:7">
      <c r="A36" s="194">
        <v>36341</v>
      </c>
      <c r="B36" s="195">
        <v>41956</v>
      </c>
      <c r="C36" s="196" t="s">
        <v>206</v>
      </c>
      <c r="D36" s="200">
        <v>270</v>
      </c>
      <c r="E36" s="200">
        <v>1500</v>
      </c>
      <c r="F36" s="200">
        <v>0</v>
      </c>
      <c r="G36" s="200">
        <v>0</v>
      </c>
    </row>
    <row r="37" spans="1:7">
      <c r="A37" s="194">
        <v>36982</v>
      </c>
      <c r="B37" s="195">
        <v>41956</v>
      </c>
      <c r="C37" s="196" t="s">
        <v>206</v>
      </c>
      <c r="D37" s="200">
        <v>280</v>
      </c>
      <c r="E37" s="200">
        <v>1300</v>
      </c>
      <c r="F37" s="200">
        <v>0</v>
      </c>
      <c r="G37" s="200">
        <v>0</v>
      </c>
    </row>
    <row r="38" spans="1:7">
      <c r="D38" s="242">
        <f>SUM(D35:D37)</f>
        <v>806</v>
      </c>
      <c r="E38" s="242">
        <f t="shared" ref="E38:G38" si="2">SUM(E35:E37)</f>
        <v>4123</v>
      </c>
      <c r="F38" s="242">
        <f t="shared" si="2"/>
        <v>0</v>
      </c>
      <c r="G38" s="242">
        <f t="shared" si="2"/>
        <v>0</v>
      </c>
    </row>
  </sheetData>
  <sortState ref="A1:AY31">
    <sortCondition ref="C1:C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BO77"/>
  <sheetViews>
    <sheetView topLeftCell="C1" workbookViewId="0">
      <pane ySplit="3" topLeftCell="A4" activePane="bottomLeft" state="frozen"/>
      <selection pane="bottomLeft" activeCell="D25" sqref="D25"/>
    </sheetView>
  </sheetViews>
  <sheetFormatPr defaultColWidth="8.85546875" defaultRowHeight="15"/>
  <cols>
    <col min="1" max="1" width="8.85546875" style="54"/>
    <col min="2" max="2" width="10.5703125" style="64" customWidth="1"/>
    <col min="3" max="3" width="8.85546875" style="61" customWidth="1"/>
    <col min="4" max="4" width="31.5703125" style="54" bestFit="1" customWidth="1"/>
    <col min="5" max="5" width="8.5703125" style="61" customWidth="1"/>
    <col min="6" max="7" width="8.85546875" style="61" customWidth="1"/>
    <col min="8" max="8" width="8.5703125" style="61" customWidth="1"/>
    <col min="9" max="10" width="8.85546875" style="61" customWidth="1"/>
    <col min="11" max="13" width="9.140625" style="206" customWidth="1"/>
    <col min="14" max="14" width="9.140625" style="54" customWidth="1"/>
    <col min="15" max="15" width="17" style="64" bestFit="1" customWidth="1"/>
    <col min="16" max="16" width="9.140625" style="54" customWidth="1"/>
    <col min="17" max="18" width="7.7109375" style="61" customWidth="1"/>
    <col min="19" max="19" width="9.42578125" style="61" customWidth="1"/>
    <col min="20" max="39" width="7.7109375" style="61" customWidth="1"/>
    <col min="40" max="40" width="6.7109375" style="61" customWidth="1"/>
    <col min="41" max="41" width="13" style="326" customWidth="1"/>
    <col min="42" max="42" width="9.140625" style="61" customWidth="1"/>
    <col min="43" max="65" width="7.7109375" style="61" customWidth="1"/>
    <col min="66" max="67" width="8.85546875" style="61"/>
    <col min="68" max="16384" width="8.85546875" style="54"/>
  </cols>
  <sheetData>
    <row r="1" spans="2:65" ht="15.75" thickBot="1">
      <c r="B1" s="82"/>
      <c r="C1" s="295"/>
      <c r="D1" s="74"/>
      <c r="E1" s="295"/>
      <c r="F1" s="295"/>
      <c r="G1" s="295"/>
      <c r="H1" s="295"/>
      <c r="I1" s="295"/>
      <c r="J1" s="295"/>
      <c r="K1" s="263"/>
      <c r="L1" s="263"/>
      <c r="M1" s="263"/>
      <c r="N1" s="74"/>
      <c r="O1" s="73" t="s">
        <v>87</v>
      </c>
      <c r="P1" s="72"/>
      <c r="Q1" s="295"/>
      <c r="R1" s="295"/>
      <c r="S1" s="295"/>
      <c r="T1" s="295"/>
      <c r="U1" s="295"/>
      <c r="V1" s="295"/>
      <c r="W1" s="295"/>
      <c r="X1" s="295"/>
      <c r="Y1" s="295"/>
      <c r="Z1" s="295"/>
      <c r="AA1" s="295"/>
      <c r="AB1" s="295"/>
      <c r="AC1" s="295"/>
      <c r="AD1" s="295"/>
      <c r="AE1" s="295"/>
      <c r="AF1" s="295"/>
      <c r="AG1" s="295"/>
      <c r="AH1" s="295"/>
      <c r="AI1" s="295"/>
      <c r="AJ1" s="295"/>
      <c r="AK1" s="295"/>
      <c r="AL1" s="295"/>
      <c r="AM1" s="295"/>
      <c r="AO1" s="324" t="s">
        <v>87</v>
      </c>
      <c r="AP1" s="325"/>
      <c r="AQ1" s="295"/>
      <c r="AR1" s="295"/>
      <c r="AS1" s="295"/>
      <c r="AT1" s="295"/>
      <c r="AU1" s="295"/>
      <c r="AV1" s="295"/>
      <c r="AW1" s="295"/>
      <c r="AX1" s="295"/>
      <c r="AY1" s="295"/>
      <c r="AZ1" s="295"/>
      <c r="BA1" s="295"/>
      <c r="BB1" s="295"/>
      <c r="BC1" s="295"/>
      <c r="BD1" s="295"/>
      <c r="BE1" s="295"/>
      <c r="BF1" s="295"/>
      <c r="BG1" s="295"/>
      <c r="BH1" s="295"/>
      <c r="BI1" s="295"/>
      <c r="BJ1" s="295"/>
      <c r="BK1" s="295"/>
      <c r="BL1" s="295"/>
      <c r="BM1" s="295"/>
    </row>
    <row r="2" spans="2:65" ht="15.75" thickTop="1">
      <c r="B2" s="83" t="s">
        <v>11</v>
      </c>
      <c r="C2" s="296" t="s">
        <v>10</v>
      </c>
      <c r="D2" s="84" t="s">
        <v>0</v>
      </c>
      <c r="E2" s="296" t="s">
        <v>86</v>
      </c>
      <c r="F2" s="296" t="s">
        <v>8</v>
      </c>
      <c r="G2" s="296" t="s">
        <v>9</v>
      </c>
      <c r="H2" s="296" t="s">
        <v>79</v>
      </c>
      <c r="I2" s="296" t="s">
        <v>8</v>
      </c>
      <c r="J2" s="296" t="s">
        <v>9</v>
      </c>
      <c r="K2" s="264" t="s">
        <v>75</v>
      </c>
      <c r="L2" s="265"/>
      <c r="M2" s="266"/>
      <c r="O2" s="64" t="s">
        <v>11</v>
      </c>
      <c r="P2" s="64" t="s">
        <v>77</v>
      </c>
      <c r="Q2" s="61" t="s">
        <v>41</v>
      </c>
      <c r="T2" s="206"/>
      <c r="AF2" s="206"/>
      <c r="AH2" s="206"/>
      <c r="AO2" s="326" t="s">
        <v>11</v>
      </c>
      <c r="AP2" s="326" t="s">
        <v>77</v>
      </c>
      <c r="AQ2" s="61" t="s">
        <v>41</v>
      </c>
      <c r="AT2" s="206"/>
      <c r="BF2" s="206"/>
      <c r="BH2" s="206"/>
    </row>
    <row r="3" spans="2:65" ht="15.75" thickBot="1">
      <c r="B3" s="85"/>
      <c r="C3" s="118"/>
      <c r="D3" s="48"/>
      <c r="E3" s="118" t="s">
        <v>80</v>
      </c>
      <c r="F3" s="118" t="s">
        <v>1</v>
      </c>
      <c r="G3" s="118" t="s">
        <v>61</v>
      </c>
      <c r="H3" s="118" t="s">
        <v>23</v>
      </c>
      <c r="I3" s="118" t="s">
        <v>2</v>
      </c>
      <c r="J3" s="118" t="s">
        <v>62</v>
      </c>
      <c r="K3" s="267" t="s">
        <v>12</v>
      </c>
      <c r="L3" s="267" t="s">
        <v>14</v>
      </c>
      <c r="M3" s="268" t="s">
        <v>13</v>
      </c>
      <c r="Q3" s="327" t="s">
        <v>1</v>
      </c>
      <c r="R3" s="328" t="s">
        <v>187</v>
      </c>
      <c r="S3" s="329" t="s">
        <v>88</v>
      </c>
      <c r="T3" s="330" t="s">
        <v>188</v>
      </c>
      <c r="U3" s="331" t="s">
        <v>88</v>
      </c>
      <c r="V3" s="332" t="s">
        <v>189</v>
      </c>
      <c r="W3" s="332" t="s">
        <v>88</v>
      </c>
      <c r="X3" s="333" t="s">
        <v>190</v>
      </c>
      <c r="Y3" s="334" t="s">
        <v>88</v>
      </c>
      <c r="Z3" s="335" t="s">
        <v>191</v>
      </c>
      <c r="AA3" s="325" t="s">
        <v>88</v>
      </c>
      <c r="AB3" s="336" t="s">
        <v>192</v>
      </c>
      <c r="AC3" s="337" t="s">
        <v>88</v>
      </c>
      <c r="AD3" s="338" t="s">
        <v>78</v>
      </c>
      <c r="AE3" s="339" t="s">
        <v>88</v>
      </c>
      <c r="AF3" s="340" t="s">
        <v>193</v>
      </c>
      <c r="AG3" s="341" t="s">
        <v>88</v>
      </c>
      <c r="AH3" s="342" t="s">
        <v>194</v>
      </c>
      <c r="AI3" s="343" t="s">
        <v>88</v>
      </c>
      <c r="AJ3" s="344" t="s">
        <v>195</v>
      </c>
      <c r="AK3" s="345" t="s">
        <v>88</v>
      </c>
      <c r="AL3" s="346"/>
      <c r="AM3" s="347"/>
      <c r="AQ3" s="327" t="s">
        <v>2</v>
      </c>
      <c r="AR3" s="328" t="s">
        <v>187</v>
      </c>
      <c r="AS3" s="329" t="s">
        <v>88</v>
      </c>
      <c r="AT3" s="330" t="s">
        <v>188</v>
      </c>
      <c r="AU3" s="331" t="s">
        <v>88</v>
      </c>
      <c r="AV3" s="332" t="s">
        <v>189</v>
      </c>
      <c r="AW3" s="332" t="s">
        <v>88</v>
      </c>
      <c r="AX3" s="333" t="s">
        <v>190</v>
      </c>
      <c r="AY3" s="334" t="s">
        <v>88</v>
      </c>
      <c r="AZ3" s="335" t="s">
        <v>191</v>
      </c>
      <c r="BA3" s="325" t="s">
        <v>88</v>
      </c>
      <c r="BB3" s="336" t="s">
        <v>192</v>
      </c>
      <c r="BC3" s="337" t="s">
        <v>88</v>
      </c>
      <c r="BD3" s="338" t="s">
        <v>78</v>
      </c>
      <c r="BE3" s="339" t="s">
        <v>88</v>
      </c>
      <c r="BF3" s="340" t="s">
        <v>193</v>
      </c>
      <c r="BG3" s="341" t="s">
        <v>88</v>
      </c>
      <c r="BH3" s="342" t="s">
        <v>194</v>
      </c>
      <c r="BI3" s="343" t="s">
        <v>88</v>
      </c>
      <c r="BJ3" s="344" t="s">
        <v>195</v>
      </c>
      <c r="BK3" s="345" t="s">
        <v>88</v>
      </c>
      <c r="BL3" s="346"/>
      <c r="BM3" s="347"/>
    </row>
    <row r="4" spans="2:65" ht="15.75" thickTop="1">
      <c r="B4" s="235">
        <v>41953</v>
      </c>
      <c r="C4" s="297">
        <v>33490</v>
      </c>
      <c r="D4" s="254" t="s">
        <v>233</v>
      </c>
      <c r="E4" s="197">
        <v>1606</v>
      </c>
      <c r="F4" s="197">
        <v>1454</v>
      </c>
      <c r="G4" s="201">
        <v>152</v>
      </c>
      <c r="H4" s="200">
        <v>0</v>
      </c>
      <c r="I4" s="197">
        <v>0</v>
      </c>
      <c r="J4" s="197">
        <v>0</v>
      </c>
      <c r="K4" s="111">
        <v>100</v>
      </c>
      <c r="L4" s="111">
        <v>0</v>
      </c>
      <c r="M4" s="236">
        <v>0</v>
      </c>
      <c r="O4" s="64">
        <f t="shared" ref="O4:O32" si="0">B4</f>
        <v>41953</v>
      </c>
      <c r="P4" s="54">
        <f t="shared" ref="P4:P32" si="1">C4</f>
        <v>33490</v>
      </c>
      <c r="R4" s="61">
        <v>804</v>
      </c>
      <c r="S4" s="61">
        <v>90</v>
      </c>
      <c r="V4" s="61">
        <v>802</v>
      </c>
      <c r="W4" s="61">
        <v>110</v>
      </c>
      <c r="X4" s="206"/>
      <c r="AM4" s="205"/>
      <c r="AV4" s="206"/>
      <c r="BH4" s="206"/>
    </row>
    <row r="5" spans="2:65">
      <c r="B5" s="235">
        <v>41953</v>
      </c>
      <c r="C5" s="298">
        <v>33892</v>
      </c>
      <c r="D5" s="196" t="s">
        <v>232</v>
      </c>
      <c r="E5" s="197">
        <v>1194</v>
      </c>
      <c r="F5" s="197">
        <v>956</v>
      </c>
      <c r="G5" s="201">
        <v>238</v>
      </c>
      <c r="H5" s="200">
        <v>0</v>
      </c>
      <c r="I5" s="197">
        <v>0</v>
      </c>
      <c r="J5" s="197">
        <v>0</v>
      </c>
      <c r="K5" s="111">
        <v>100</v>
      </c>
      <c r="L5" s="111">
        <v>0</v>
      </c>
      <c r="M5" s="236">
        <v>0</v>
      </c>
      <c r="O5" s="64">
        <f t="shared" si="0"/>
        <v>41953</v>
      </c>
      <c r="P5" s="54">
        <f t="shared" si="1"/>
        <v>33892</v>
      </c>
      <c r="V5" s="61">
        <v>1194</v>
      </c>
      <c r="W5" s="61">
        <v>125</v>
      </c>
      <c r="AM5" s="205"/>
      <c r="AV5" s="206"/>
      <c r="BH5" s="206"/>
      <c r="BL5" s="206"/>
    </row>
    <row r="6" spans="2:65">
      <c r="B6" s="235">
        <v>41953</v>
      </c>
      <c r="C6" s="298">
        <v>35738</v>
      </c>
      <c r="D6" s="196" t="s">
        <v>199</v>
      </c>
      <c r="E6" s="197">
        <v>1490</v>
      </c>
      <c r="F6" s="197">
        <v>1439</v>
      </c>
      <c r="G6" s="201">
        <v>51</v>
      </c>
      <c r="H6" s="200">
        <v>0</v>
      </c>
      <c r="I6" s="197">
        <v>0</v>
      </c>
      <c r="J6" s="197">
        <v>0</v>
      </c>
      <c r="K6" s="111">
        <v>100</v>
      </c>
      <c r="L6" s="111">
        <v>0</v>
      </c>
      <c r="M6" s="236">
        <v>0</v>
      </c>
      <c r="O6" s="64">
        <f t="shared" si="0"/>
        <v>41953</v>
      </c>
      <c r="P6" s="54">
        <f t="shared" si="1"/>
        <v>35738</v>
      </c>
      <c r="X6" s="206"/>
      <c r="Z6" s="61">
        <v>1490</v>
      </c>
      <c r="AA6" s="61">
        <v>185</v>
      </c>
      <c r="AM6" s="205"/>
      <c r="AV6" s="206"/>
    </row>
    <row r="7" spans="2:65">
      <c r="B7" s="235">
        <v>41953</v>
      </c>
      <c r="C7" s="298">
        <v>35739</v>
      </c>
      <c r="D7" s="196" t="s">
        <v>199</v>
      </c>
      <c r="E7" s="197">
        <v>1492</v>
      </c>
      <c r="F7" s="197">
        <v>1387</v>
      </c>
      <c r="G7" s="201">
        <v>105</v>
      </c>
      <c r="H7" s="200">
        <v>0</v>
      </c>
      <c r="I7" s="197">
        <v>0</v>
      </c>
      <c r="J7" s="197">
        <v>0</v>
      </c>
      <c r="K7" s="111">
        <v>100</v>
      </c>
      <c r="L7" s="111">
        <v>0</v>
      </c>
      <c r="M7" s="236">
        <v>0</v>
      </c>
      <c r="O7" s="64">
        <f t="shared" si="0"/>
        <v>41953</v>
      </c>
      <c r="P7" s="54">
        <f t="shared" si="1"/>
        <v>35739</v>
      </c>
      <c r="R7" s="61">
        <v>596</v>
      </c>
      <c r="S7" s="61">
        <v>65</v>
      </c>
      <c r="V7" s="61">
        <v>896</v>
      </c>
      <c r="W7" s="61">
        <v>115</v>
      </c>
      <c r="X7" s="206"/>
      <c r="AM7" s="205"/>
      <c r="AV7" s="206"/>
      <c r="BH7" s="206"/>
      <c r="BJ7" s="206"/>
    </row>
    <row r="8" spans="2:65">
      <c r="B8" s="235">
        <v>41953</v>
      </c>
      <c r="C8" s="298">
        <v>35740</v>
      </c>
      <c r="D8" s="196" t="s">
        <v>199</v>
      </c>
      <c r="E8" s="197">
        <v>1494</v>
      </c>
      <c r="F8" s="197">
        <v>1423</v>
      </c>
      <c r="G8" s="201">
        <v>71</v>
      </c>
      <c r="H8" s="200">
        <v>0</v>
      </c>
      <c r="I8" s="197">
        <v>0</v>
      </c>
      <c r="J8" s="197">
        <v>0</v>
      </c>
      <c r="K8" s="111">
        <v>100</v>
      </c>
      <c r="L8" s="111">
        <v>0</v>
      </c>
      <c r="M8" s="236">
        <v>0</v>
      </c>
      <c r="O8" s="64">
        <f t="shared" si="0"/>
        <v>41953</v>
      </c>
      <c r="P8" s="54">
        <f t="shared" si="1"/>
        <v>35740</v>
      </c>
      <c r="R8" s="61">
        <v>1494</v>
      </c>
      <c r="S8" s="61">
        <v>180</v>
      </c>
      <c r="X8" s="206"/>
      <c r="AV8" s="206"/>
      <c r="BH8" s="206"/>
      <c r="BJ8" s="206"/>
    </row>
    <row r="9" spans="2:65">
      <c r="B9" s="235">
        <v>41953</v>
      </c>
      <c r="C9" s="298">
        <v>36338</v>
      </c>
      <c r="D9" s="255" t="s">
        <v>234</v>
      </c>
      <c r="E9" s="197">
        <v>498</v>
      </c>
      <c r="F9" s="197">
        <v>475</v>
      </c>
      <c r="G9" s="201">
        <v>23</v>
      </c>
      <c r="H9" s="200">
        <v>0</v>
      </c>
      <c r="I9" s="197">
        <v>0</v>
      </c>
      <c r="J9" s="197">
        <v>0</v>
      </c>
      <c r="K9" s="111">
        <v>100</v>
      </c>
      <c r="L9" s="111">
        <v>0</v>
      </c>
      <c r="M9" s="236">
        <v>0</v>
      </c>
      <c r="O9" s="64">
        <f t="shared" si="0"/>
        <v>41953</v>
      </c>
      <c r="P9" s="54">
        <f t="shared" si="1"/>
        <v>36338</v>
      </c>
      <c r="X9" s="206"/>
      <c r="Z9" s="61">
        <v>498</v>
      </c>
      <c r="AA9" s="61">
        <v>65</v>
      </c>
      <c r="AM9" s="205"/>
      <c r="AV9" s="206"/>
      <c r="BH9" s="206"/>
      <c r="BJ9" s="206"/>
    </row>
    <row r="10" spans="2:65">
      <c r="B10" s="235">
        <v>41953</v>
      </c>
      <c r="C10" s="298">
        <v>418409</v>
      </c>
      <c r="D10" s="196" t="s">
        <v>208</v>
      </c>
      <c r="E10" s="197">
        <v>1080</v>
      </c>
      <c r="F10" s="197">
        <v>974</v>
      </c>
      <c r="G10" s="201">
        <v>106</v>
      </c>
      <c r="H10" s="200">
        <v>0</v>
      </c>
      <c r="I10" s="197">
        <v>0</v>
      </c>
      <c r="J10" s="197">
        <v>0</v>
      </c>
      <c r="K10" s="111">
        <v>100</v>
      </c>
      <c r="L10" s="111">
        <v>0</v>
      </c>
      <c r="M10" s="236">
        <v>0</v>
      </c>
      <c r="O10" s="64">
        <f t="shared" si="0"/>
        <v>41953</v>
      </c>
      <c r="P10" s="54">
        <f t="shared" si="1"/>
        <v>418409</v>
      </c>
      <c r="R10" s="61">
        <v>327</v>
      </c>
      <c r="S10" s="61">
        <v>50</v>
      </c>
      <c r="V10" s="61">
        <v>377</v>
      </c>
      <c r="W10" s="61">
        <v>40</v>
      </c>
      <c r="X10" s="206"/>
      <c r="Z10" s="61">
        <v>376</v>
      </c>
      <c r="AA10" s="61">
        <v>50</v>
      </c>
      <c r="AM10" s="205"/>
      <c r="AV10" s="206"/>
      <c r="BH10" s="206"/>
      <c r="BJ10" s="206"/>
      <c r="BM10" s="205"/>
    </row>
    <row r="11" spans="2:65">
      <c r="B11" s="235">
        <v>41953</v>
      </c>
      <c r="C11" s="298">
        <v>418413</v>
      </c>
      <c r="D11" s="196" t="s">
        <v>211</v>
      </c>
      <c r="E11" s="197">
        <v>921</v>
      </c>
      <c r="F11" s="197">
        <v>874</v>
      </c>
      <c r="G11" s="201">
        <v>47</v>
      </c>
      <c r="H11" s="200">
        <v>0</v>
      </c>
      <c r="I11" s="197">
        <v>0</v>
      </c>
      <c r="J11" s="197">
        <v>0</v>
      </c>
      <c r="K11" s="111">
        <v>100</v>
      </c>
      <c r="L11" s="111">
        <v>0</v>
      </c>
      <c r="M11" s="236">
        <v>0</v>
      </c>
      <c r="O11" s="64">
        <f t="shared" si="0"/>
        <v>41953</v>
      </c>
      <c r="P11" s="54">
        <f t="shared" si="1"/>
        <v>418413</v>
      </c>
      <c r="X11" s="206"/>
      <c r="Z11" s="61">
        <v>921</v>
      </c>
      <c r="AA11" s="61">
        <v>120</v>
      </c>
      <c r="AM11" s="205"/>
      <c r="AV11" s="206"/>
      <c r="BH11" s="206"/>
      <c r="BJ11" s="206"/>
    </row>
    <row r="12" spans="2:65">
      <c r="B12" s="235">
        <v>41954</v>
      </c>
      <c r="C12" s="197">
        <v>29569</v>
      </c>
      <c r="D12" s="91" t="s">
        <v>235</v>
      </c>
      <c r="E12" s="197">
        <v>1517</v>
      </c>
      <c r="F12" s="197">
        <v>1428</v>
      </c>
      <c r="G12" s="201">
        <v>89</v>
      </c>
      <c r="H12" s="200">
        <v>0</v>
      </c>
      <c r="I12" s="197">
        <v>0</v>
      </c>
      <c r="J12" s="197">
        <v>0</v>
      </c>
      <c r="K12" s="111">
        <v>100</v>
      </c>
      <c r="L12" s="111">
        <v>0</v>
      </c>
      <c r="M12" s="236">
        <v>0</v>
      </c>
      <c r="O12" s="64">
        <f t="shared" si="0"/>
        <v>41954</v>
      </c>
      <c r="P12" s="54">
        <f t="shared" si="1"/>
        <v>29569</v>
      </c>
      <c r="R12" s="61">
        <v>417</v>
      </c>
      <c r="S12" s="61">
        <v>85</v>
      </c>
      <c r="X12" s="206"/>
      <c r="Z12" s="61">
        <v>1100</v>
      </c>
      <c r="AA12" s="61">
        <v>145</v>
      </c>
      <c r="AM12" s="205"/>
      <c r="AV12" s="206"/>
      <c r="BH12" s="206"/>
      <c r="BJ12" s="206"/>
    </row>
    <row r="13" spans="2:65">
      <c r="B13" s="235">
        <v>41954</v>
      </c>
      <c r="C13" s="197">
        <v>33644</v>
      </c>
      <c r="D13" s="91" t="s">
        <v>211</v>
      </c>
      <c r="E13" s="197">
        <v>807</v>
      </c>
      <c r="F13" s="197">
        <v>723</v>
      </c>
      <c r="G13" s="201">
        <v>84</v>
      </c>
      <c r="H13" s="200">
        <v>0</v>
      </c>
      <c r="I13" s="197">
        <v>0</v>
      </c>
      <c r="J13" s="197">
        <v>0</v>
      </c>
      <c r="K13" s="111">
        <v>100</v>
      </c>
      <c r="L13" s="111">
        <v>0</v>
      </c>
      <c r="M13" s="236">
        <v>0</v>
      </c>
      <c r="O13" s="64">
        <f t="shared" si="0"/>
        <v>41954</v>
      </c>
      <c r="P13" s="54">
        <f t="shared" si="1"/>
        <v>33644</v>
      </c>
      <c r="R13" s="61">
        <v>807</v>
      </c>
      <c r="S13" s="61">
        <v>90</v>
      </c>
    </row>
    <row r="14" spans="2:65">
      <c r="B14" s="235">
        <v>41954</v>
      </c>
      <c r="C14" s="197">
        <v>33645</v>
      </c>
      <c r="D14" s="91" t="s">
        <v>216</v>
      </c>
      <c r="E14" s="197">
        <v>838</v>
      </c>
      <c r="F14" s="197">
        <v>751</v>
      </c>
      <c r="G14" s="201">
        <v>87</v>
      </c>
      <c r="H14" s="200">
        <v>0</v>
      </c>
      <c r="I14" s="197">
        <v>0</v>
      </c>
      <c r="J14" s="197">
        <v>0</v>
      </c>
      <c r="K14" s="111">
        <v>100</v>
      </c>
      <c r="L14" s="111">
        <v>0</v>
      </c>
      <c r="M14" s="236">
        <v>0</v>
      </c>
      <c r="O14" s="64">
        <f t="shared" si="0"/>
        <v>41954</v>
      </c>
      <c r="P14" s="54">
        <f t="shared" si="1"/>
        <v>33645</v>
      </c>
      <c r="V14" s="61">
        <v>838</v>
      </c>
      <c r="W14" s="61">
        <v>105</v>
      </c>
      <c r="AM14" s="205"/>
    </row>
    <row r="15" spans="2:65">
      <c r="B15" s="235">
        <v>41954</v>
      </c>
      <c r="C15" s="197">
        <v>34148</v>
      </c>
      <c r="D15" s="91" t="s">
        <v>211</v>
      </c>
      <c r="E15" s="197">
        <v>924</v>
      </c>
      <c r="F15" s="197">
        <v>871</v>
      </c>
      <c r="G15" s="201">
        <v>53</v>
      </c>
      <c r="H15" s="200">
        <v>0</v>
      </c>
      <c r="I15" s="197">
        <v>0</v>
      </c>
      <c r="J15" s="197">
        <v>0</v>
      </c>
      <c r="K15" s="111">
        <v>100</v>
      </c>
      <c r="L15" s="111">
        <v>0</v>
      </c>
      <c r="M15" s="236">
        <v>0</v>
      </c>
      <c r="O15" s="64">
        <f t="shared" si="0"/>
        <v>41954</v>
      </c>
      <c r="P15" s="54">
        <f t="shared" si="1"/>
        <v>34148</v>
      </c>
      <c r="Z15" s="61">
        <v>924</v>
      </c>
      <c r="AA15" s="61">
        <v>110</v>
      </c>
      <c r="AM15" s="205"/>
      <c r="BJ15" s="206"/>
    </row>
    <row r="16" spans="2:65">
      <c r="B16" s="235">
        <v>41954</v>
      </c>
      <c r="C16" s="197">
        <v>34149</v>
      </c>
      <c r="D16" s="91" t="s">
        <v>211</v>
      </c>
      <c r="E16" s="197">
        <v>944</v>
      </c>
      <c r="F16" s="197">
        <v>857</v>
      </c>
      <c r="G16" s="201">
        <v>87</v>
      </c>
      <c r="H16" s="200">
        <v>0</v>
      </c>
      <c r="I16" s="197">
        <v>0</v>
      </c>
      <c r="J16" s="197">
        <v>0</v>
      </c>
      <c r="K16" s="111">
        <v>100</v>
      </c>
      <c r="L16" s="111">
        <v>0</v>
      </c>
      <c r="M16" s="236">
        <v>0</v>
      </c>
      <c r="O16" s="64">
        <f t="shared" si="0"/>
        <v>41954</v>
      </c>
      <c r="P16" s="54">
        <f t="shared" si="1"/>
        <v>34149</v>
      </c>
      <c r="V16" s="61">
        <v>944</v>
      </c>
      <c r="W16" s="61">
        <v>105</v>
      </c>
      <c r="AM16" s="205"/>
    </row>
    <row r="17" spans="2:65">
      <c r="B17" s="235">
        <v>41954</v>
      </c>
      <c r="C17" s="197">
        <v>34437</v>
      </c>
      <c r="D17" s="91" t="s">
        <v>239</v>
      </c>
      <c r="E17" s="197">
        <v>1341</v>
      </c>
      <c r="F17" s="197">
        <v>1307</v>
      </c>
      <c r="G17" s="201">
        <v>34</v>
      </c>
      <c r="H17" s="200">
        <v>0</v>
      </c>
      <c r="I17" s="197">
        <v>0</v>
      </c>
      <c r="J17" s="197">
        <v>0</v>
      </c>
      <c r="K17" s="111">
        <v>100</v>
      </c>
      <c r="L17" s="111">
        <v>0</v>
      </c>
      <c r="M17" s="236">
        <v>0</v>
      </c>
      <c r="O17" s="64">
        <f t="shared" si="0"/>
        <v>41954</v>
      </c>
      <c r="P17" s="54">
        <f t="shared" si="1"/>
        <v>34437</v>
      </c>
      <c r="R17" s="61">
        <v>639</v>
      </c>
      <c r="S17" s="61">
        <v>85</v>
      </c>
      <c r="V17" s="61">
        <v>702</v>
      </c>
      <c r="W17" s="61">
        <v>100</v>
      </c>
      <c r="AM17" s="205"/>
    </row>
    <row r="18" spans="2:65">
      <c r="B18" s="237">
        <v>41954</v>
      </c>
      <c r="C18" s="300">
        <v>418405</v>
      </c>
      <c r="D18" s="126" t="s">
        <v>208</v>
      </c>
      <c r="E18" s="197">
        <v>340</v>
      </c>
      <c r="F18" s="197">
        <v>327</v>
      </c>
      <c r="G18" s="201">
        <v>13</v>
      </c>
      <c r="H18" s="200">
        <v>0</v>
      </c>
      <c r="I18" s="197">
        <v>0</v>
      </c>
      <c r="J18" s="197">
        <v>0</v>
      </c>
      <c r="K18" s="111">
        <v>100</v>
      </c>
      <c r="L18" s="111">
        <v>0</v>
      </c>
      <c r="M18" s="236">
        <v>0</v>
      </c>
      <c r="O18" s="64">
        <f t="shared" si="0"/>
        <v>41954</v>
      </c>
      <c r="P18" s="54">
        <f t="shared" si="1"/>
        <v>418405</v>
      </c>
      <c r="Q18" s="207"/>
      <c r="R18" s="207"/>
      <c r="S18" s="207"/>
      <c r="T18" s="207"/>
      <c r="U18" s="207"/>
      <c r="V18" s="207">
        <v>340</v>
      </c>
      <c r="W18" s="207">
        <v>45</v>
      </c>
      <c r="X18" s="207"/>
      <c r="Y18" s="207"/>
      <c r="Z18" s="207"/>
      <c r="AA18" s="207"/>
      <c r="AB18" s="207"/>
      <c r="AC18" s="207"/>
      <c r="AD18" s="207"/>
      <c r="AE18" s="207"/>
      <c r="AF18" s="207"/>
      <c r="AG18" s="207"/>
      <c r="AH18" s="207"/>
      <c r="AI18" s="207"/>
      <c r="AJ18" s="207"/>
      <c r="AK18" s="207"/>
      <c r="AL18" s="207"/>
      <c r="AM18" s="207"/>
      <c r="AQ18" s="207"/>
      <c r="AR18" s="207"/>
      <c r="AS18" s="207"/>
      <c r="AT18" s="207"/>
      <c r="AU18" s="207"/>
      <c r="AV18" s="207"/>
      <c r="AW18" s="207"/>
      <c r="AX18" s="207"/>
      <c r="AY18" s="207"/>
      <c r="AZ18" s="207"/>
      <c r="BA18" s="207"/>
      <c r="BB18" s="207"/>
      <c r="BC18" s="207"/>
      <c r="BD18" s="207"/>
      <c r="BE18" s="207"/>
      <c r="BF18" s="207"/>
      <c r="BG18" s="207"/>
      <c r="BH18" s="207"/>
      <c r="BI18" s="207"/>
      <c r="BJ18" s="207"/>
      <c r="BK18" s="207"/>
      <c r="BL18" s="207"/>
      <c r="BM18" s="207"/>
    </row>
    <row r="19" spans="2:65">
      <c r="B19" s="235">
        <v>41954</v>
      </c>
      <c r="C19" s="197">
        <v>418408</v>
      </c>
      <c r="D19" s="91" t="s">
        <v>217</v>
      </c>
      <c r="E19" s="197">
        <v>1624</v>
      </c>
      <c r="F19" s="197">
        <v>1498</v>
      </c>
      <c r="G19" s="201">
        <v>126</v>
      </c>
      <c r="H19" s="200">
        <v>0</v>
      </c>
      <c r="I19" s="197">
        <v>0</v>
      </c>
      <c r="J19" s="197">
        <v>0</v>
      </c>
      <c r="K19" s="111">
        <v>100</v>
      </c>
      <c r="L19" s="111">
        <v>0</v>
      </c>
      <c r="M19" s="236">
        <v>0</v>
      </c>
      <c r="O19" s="64">
        <f t="shared" si="0"/>
        <v>41954</v>
      </c>
      <c r="P19" s="54">
        <f t="shared" si="1"/>
        <v>418408</v>
      </c>
      <c r="R19" s="61">
        <v>351</v>
      </c>
      <c r="S19" s="61">
        <v>55</v>
      </c>
      <c r="Z19" s="61">
        <v>1273</v>
      </c>
      <c r="AA19" s="61">
        <v>170</v>
      </c>
    </row>
    <row r="20" spans="2:65">
      <c r="B20" s="235">
        <v>41954</v>
      </c>
      <c r="C20" s="197">
        <v>418415</v>
      </c>
      <c r="D20" s="91" t="s">
        <v>206</v>
      </c>
      <c r="E20" s="197">
        <v>1386</v>
      </c>
      <c r="F20" s="197">
        <v>1204</v>
      </c>
      <c r="G20" s="201">
        <v>182</v>
      </c>
      <c r="H20" s="200">
        <v>0</v>
      </c>
      <c r="I20" s="197">
        <v>0</v>
      </c>
      <c r="J20" s="197">
        <v>0</v>
      </c>
      <c r="K20" s="111">
        <v>100</v>
      </c>
      <c r="L20" s="111">
        <v>0</v>
      </c>
      <c r="M20" s="236">
        <v>0</v>
      </c>
      <c r="O20" s="64">
        <f t="shared" si="0"/>
        <v>41954</v>
      </c>
      <c r="P20" s="54">
        <f t="shared" si="1"/>
        <v>418415</v>
      </c>
      <c r="X20" s="206"/>
      <c r="Z20" s="61">
        <v>1386</v>
      </c>
      <c r="AA20" s="61">
        <v>190</v>
      </c>
      <c r="AM20" s="205"/>
      <c r="AV20" s="206"/>
      <c r="BJ20" s="206"/>
    </row>
    <row r="21" spans="2:65">
      <c r="B21" s="235">
        <v>41955</v>
      </c>
      <c r="C21" s="197">
        <v>16825</v>
      </c>
      <c r="D21" s="91" t="s">
        <v>241</v>
      </c>
      <c r="E21" s="197">
        <v>1858</v>
      </c>
      <c r="F21" s="197">
        <v>1763</v>
      </c>
      <c r="G21" s="201">
        <v>95</v>
      </c>
      <c r="H21" s="200">
        <v>0</v>
      </c>
      <c r="I21" s="197">
        <v>0</v>
      </c>
      <c r="J21" s="197">
        <v>0</v>
      </c>
      <c r="K21" s="111">
        <v>100</v>
      </c>
      <c r="L21" s="111">
        <v>0</v>
      </c>
      <c r="M21" s="236">
        <v>0</v>
      </c>
      <c r="O21" s="64">
        <f t="shared" si="0"/>
        <v>41955</v>
      </c>
      <c r="P21" s="54">
        <f t="shared" si="1"/>
        <v>16825</v>
      </c>
      <c r="V21" s="61">
        <v>1858</v>
      </c>
      <c r="W21" s="61">
        <v>195</v>
      </c>
    </row>
    <row r="22" spans="2:65">
      <c r="B22" s="235">
        <v>41955</v>
      </c>
      <c r="C22" s="197">
        <v>22792</v>
      </c>
      <c r="D22" s="91" t="s">
        <v>242</v>
      </c>
      <c r="E22" s="197">
        <v>625</v>
      </c>
      <c r="F22" s="197">
        <v>557</v>
      </c>
      <c r="G22" s="201">
        <v>68</v>
      </c>
      <c r="H22" s="200">
        <v>0</v>
      </c>
      <c r="I22" s="197">
        <v>0</v>
      </c>
      <c r="J22" s="197">
        <v>0</v>
      </c>
      <c r="K22" s="111">
        <v>100</v>
      </c>
      <c r="L22" s="111">
        <v>0</v>
      </c>
      <c r="M22" s="236">
        <v>0</v>
      </c>
      <c r="O22" s="64">
        <f t="shared" si="0"/>
        <v>41955</v>
      </c>
      <c r="P22" s="54">
        <f t="shared" si="1"/>
        <v>22792</v>
      </c>
      <c r="R22" s="61">
        <v>625</v>
      </c>
      <c r="S22" s="61">
        <v>75</v>
      </c>
    </row>
    <row r="23" spans="2:65">
      <c r="B23" s="235">
        <v>41955</v>
      </c>
      <c r="C23" s="197">
        <v>33116</v>
      </c>
      <c r="D23" s="91" t="s">
        <v>240</v>
      </c>
      <c r="E23" s="197">
        <v>251</v>
      </c>
      <c r="F23" s="197">
        <v>229</v>
      </c>
      <c r="G23" s="201">
        <v>22</v>
      </c>
      <c r="H23" s="200">
        <v>0</v>
      </c>
      <c r="I23" s="197">
        <v>0</v>
      </c>
      <c r="J23" s="197">
        <v>0</v>
      </c>
      <c r="K23" s="111">
        <v>100</v>
      </c>
      <c r="L23" s="111">
        <v>0</v>
      </c>
      <c r="M23" s="236">
        <v>0</v>
      </c>
      <c r="O23" s="64">
        <f t="shared" si="0"/>
        <v>41955</v>
      </c>
      <c r="P23" s="54">
        <f t="shared" si="1"/>
        <v>33116</v>
      </c>
      <c r="R23" s="61">
        <v>251</v>
      </c>
      <c r="S23" s="61">
        <v>30</v>
      </c>
    </row>
    <row r="24" spans="2:65">
      <c r="B24" s="235">
        <v>41955</v>
      </c>
      <c r="C24" s="197">
        <v>33890</v>
      </c>
      <c r="D24" s="91" t="s">
        <v>238</v>
      </c>
      <c r="E24" s="197">
        <v>1641</v>
      </c>
      <c r="F24" s="197">
        <v>1562</v>
      </c>
      <c r="G24" s="201">
        <v>79</v>
      </c>
      <c r="H24" s="200">
        <v>0</v>
      </c>
      <c r="I24" s="197">
        <v>0</v>
      </c>
      <c r="J24" s="197">
        <v>0</v>
      </c>
      <c r="K24" s="111">
        <v>100</v>
      </c>
      <c r="L24" s="111">
        <v>0</v>
      </c>
      <c r="M24" s="236">
        <v>0</v>
      </c>
      <c r="O24" s="64">
        <f t="shared" si="0"/>
        <v>41955</v>
      </c>
      <c r="P24" s="54">
        <f t="shared" si="1"/>
        <v>33890</v>
      </c>
      <c r="V24" s="61">
        <v>1641</v>
      </c>
      <c r="W24" s="61">
        <v>180</v>
      </c>
      <c r="AM24" s="205"/>
      <c r="BJ24" s="206"/>
      <c r="BL24" s="206"/>
    </row>
    <row r="25" spans="2:65">
      <c r="B25" s="235">
        <v>41955</v>
      </c>
      <c r="C25" s="197">
        <v>33893</v>
      </c>
      <c r="D25" s="91" t="s">
        <v>238</v>
      </c>
      <c r="E25" s="197">
        <v>1783</v>
      </c>
      <c r="F25" s="197">
        <v>1671</v>
      </c>
      <c r="G25" s="201">
        <v>112</v>
      </c>
      <c r="H25" s="200">
        <v>0</v>
      </c>
      <c r="I25" s="197">
        <v>0</v>
      </c>
      <c r="J25" s="197">
        <v>0</v>
      </c>
      <c r="K25" s="111">
        <v>100</v>
      </c>
      <c r="L25" s="111">
        <v>0</v>
      </c>
      <c r="M25" s="236">
        <v>0</v>
      </c>
      <c r="O25" s="64">
        <f t="shared" si="0"/>
        <v>41955</v>
      </c>
      <c r="P25" s="54">
        <f t="shared" si="1"/>
        <v>33893</v>
      </c>
      <c r="Z25" s="61">
        <v>1783</v>
      </c>
      <c r="AA25" s="61">
        <v>235</v>
      </c>
      <c r="AM25" s="205"/>
      <c r="BJ25" s="206"/>
      <c r="BL25" s="206"/>
    </row>
    <row r="26" spans="2:65">
      <c r="B26" s="235">
        <v>41955</v>
      </c>
      <c r="C26" s="299">
        <v>36710</v>
      </c>
      <c r="D26" s="91" t="s">
        <v>237</v>
      </c>
      <c r="E26" s="197">
        <v>1141</v>
      </c>
      <c r="F26" s="197">
        <v>1014</v>
      </c>
      <c r="G26" s="201">
        <v>127</v>
      </c>
      <c r="H26" s="200">
        <v>0</v>
      </c>
      <c r="I26" s="197">
        <v>0</v>
      </c>
      <c r="J26" s="197">
        <v>0</v>
      </c>
      <c r="K26" s="111">
        <v>100</v>
      </c>
      <c r="L26" s="111">
        <v>0</v>
      </c>
      <c r="M26" s="236">
        <v>0</v>
      </c>
      <c r="O26" s="64">
        <f t="shared" si="0"/>
        <v>41955</v>
      </c>
      <c r="P26" s="54">
        <f t="shared" si="1"/>
        <v>36710</v>
      </c>
      <c r="V26" s="61">
        <v>1141</v>
      </c>
      <c r="W26" s="61">
        <v>185</v>
      </c>
      <c r="X26" s="206"/>
      <c r="AM26" s="205"/>
      <c r="AV26" s="206"/>
      <c r="BH26" s="206"/>
      <c r="BJ26" s="206"/>
      <c r="BL26" s="206"/>
    </row>
    <row r="27" spans="2:65">
      <c r="B27" s="235">
        <v>41955</v>
      </c>
      <c r="C27" s="197">
        <v>120903</v>
      </c>
      <c r="D27" s="91" t="s">
        <v>243</v>
      </c>
      <c r="E27" s="197">
        <v>2393</v>
      </c>
      <c r="F27" s="197">
        <v>2168</v>
      </c>
      <c r="G27" s="201">
        <v>225</v>
      </c>
      <c r="H27" s="200">
        <v>0</v>
      </c>
      <c r="I27" s="197">
        <v>0</v>
      </c>
      <c r="J27" s="197">
        <v>0</v>
      </c>
      <c r="K27" s="111">
        <v>100</v>
      </c>
      <c r="L27" s="111">
        <v>0</v>
      </c>
      <c r="M27" s="236">
        <v>0</v>
      </c>
      <c r="O27" s="64">
        <f t="shared" si="0"/>
        <v>41955</v>
      </c>
      <c r="P27" s="54">
        <f t="shared" si="1"/>
        <v>120903</v>
      </c>
      <c r="R27" s="61">
        <v>2393</v>
      </c>
      <c r="S27" s="61">
        <v>320</v>
      </c>
    </row>
    <row r="28" spans="2:65">
      <c r="B28" s="235">
        <v>41955</v>
      </c>
      <c r="C28" s="197">
        <v>418412</v>
      </c>
      <c r="D28" s="91" t="s">
        <v>236</v>
      </c>
      <c r="E28" s="197">
        <v>1132</v>
      </c>
      <c r="F28" s="197">
        <v>1004</v>
      </c>
      <c r="G28" s="201">
        <v>128</v>
      </c>
      <c r="H28" s="200">
        <v>0</v>
      </c>
      <c r="I28" s="197">
        <v>0</v>
      </c>
      <c r="J28" s="197">
        <v>0</v>
      </c>
      <c r="K28" s="111">
        <v>100</v>
      </c>
      <c r="L28" s="111">
        <v>0</v>
      </c>
      <c r="M28" s="236">
        <v>0</v>
      </c>
      <c r="O28" s="64">
        <f t="shared" si="0"/>
        <v>41955</v>
      </c>
      <c r="P28" s="54">
        <f t="shared" si="1"/>
        <v>418412</v>
      </c>
      <c r="R28" s="61">
        <v>1132</v>
      </c>
      <c r="S28" s="61">
        <v>125</v>
      </c>
      <c r="X28" s="206"/>
      <c r="AM28" s="205"/>
      <c r="AV28" s="206"/>
      <c r="BH28" s="206"/>
      <c r="BJ28" s="206"/>
      <c r="BL28" s="206"/>
    </row>
    <row r="29" spans="2:65">
      <c r="B29" s="235">
        <v>41956</v>
      </c>
      <c r="C29" s="197">
        <v>7837</v>
      </c>
      <c r="D29" s="91" t="s">
        <v>244</v>
      </c>
      <c r="E29" s="197">
        <v>2000</v>
      </c>
      <c r="F29" s="197">
        <v>1765</v>
      </c>
      <c r="G29" s="201">
        <v>235</v>
      </c>
      <c r="H29" s="200">
        <v>0</v>
      </c>
      <c r="I29" s="197">
        <v>0</v>
      </c>
      <c r="J29" s="197">
        <v>0</v>
      </c>
      <c r="K29" s="111">
        <v>100</v>
      </c>
      <c r="L29" s="111">
        <v>0</v>
      </c>
      <c r="M29" s="236">
        <v>0</v>
      </c>
      <c r="O29" s="64">
        <f t="shared" si="0"/>
        <v>41956</v>
      </c>
      <c r="P29" s="54">
        <f t="shared" si="1"/>
        <v>7837</v>
      </c>
      <c r="R29" s="61">
        <v>998</v>
      </c>
      <c r="S29" s="61">
        <v>135</v>
      </c>
      <c r="V29" s="61">
        <v>1002</v>
      </c>
      <c r="W29" s="61">
        <v>105</v>
      </c>
    </row>
    <row r="30" spans="2:65">
      <c r="B30" s="235">
        <v>41956</v>
      </c>
      <c r="C30" s="197">
        <v>33491</v>
      </c>
      <c r="D30" s="91" t="s">
        <v>233</v>
      </c>
      <c r="E30" s="197">
        <v>2205</v>
      </c>
      <c r="F30" s="197">
        <v>2058</v>
      </c>
      <c r="G30" s="201">
        <v>147</v>
      </c>
      <c r="H30" s="200">
        <v>0</v>
      </c>
      <c r="I30" s="197">
        <v>0</v>
      </c>
      <c r="J30" s="197">
        <v>0</v>
      </c>
      <c r="K30" s="111">
        <v>100</v>
      </c>
      <c r="L30" s="111">
        <v>0</v>
      </c>
      <c r="M30" s="236">
        <v>0</v>
      </c>
      <c r="O30" s="64">
        <f t="shared" si="0"/>
        <v>41956</v>
      </c>
      <c r="P30" s="54">
        <f t="shared" si="1"/>
        <v>33491</v>
      </c>
      <c r="Z30" s="61">
        <v>2205</v>
      </c>
      <c r="AA30" s="61">
        <v>235</v>
      </c>
    </row>
    <row r="31" spans="2:65">
      <c r="B31" s="235">
        <v>41956</v>
      </c>
      <c r="C31" s="197">
        <v>36328</v>
      </c>
      <c r="D31" s="91" t="s">
        <v>201</v>
      </c>
      <c r="E31" s="197">
        <v>893</v>
      </c>
      <c r="F31" s="197">
        <v>874</v>
      </c>
      <c r="G31" s="201">
        <v>19</v>
      </c>
      <c r="H31" s="200">
        <v>139</v>
      </c>
      <c r="I31" s="197">
        <v>119</v>
      </c>
      <c r="J31" s="197">
        <v>20</v>
      </c>
      <c r="K31" s="111">
        <v>100</v>
      </c>
      <c r="L31" s="111">
        <v>0</v>
      </c>
      <c r="M31" s="236">
        <v>0</v>
      </c>
      <c r="O31" s="64">
        <f t="shared" si="0"/>
        <v>41956</v>
      </c>
      <c r="P31" s="54">
        <f t="shared" si="1"/>
        <v>36328</v>
      </c>
      <c r="V31" s="61">
        <v>893</v>
      </c>
      <c r="W31" s="61">
        <v>115</v>
      </c>
      <c r="AO31" s="326">
        <v>41956</v>
      </c>
      <c r="AP31" s="61">
        <v>36328</v>
      </c>
      <c r="AR31" s="61">
        <v>139</v>
      </c>
      <c r="AS31" s="61">
        <v>25</v>
      </c>
    </row>
    <row r="32" spans="2:65">
      <c r="B32" s="235">
        <v>74828</v>
      </c>
      <c r="C32" s="197">
        <v>36337</v>
      </c>
      <c r="D32" s="91" t="s">
        <v>208</v>
      </c>
      <c r="E32" s="197">
        <v>1411</v>
      </c>
      <c r="F32" s="197">
        <v>1284</v>
      </c>
      <c r="G32" s="201">
        <v>127</v>
      </c>
      <c r="H32" s="200">
        <v>0</v>
      </c>
      <c r="I32" s="197">
        <v>0</v>
      </c>
      <c r="J32" s="197">
        <v>0</v>
      </c>
      <c r="K32" s="111">
        <v>100</v>
      </c>
      <c r="L32" s="111">
        <v>0</v>
      </c>
      <c r="M32" s="236">
        <v>0</v>
      </c>
      <c r="O32" s="64">
        <f t="shared" si="0"/>
        <v>74828</v>
      </c>
      <c r="P32" s="54">
        <f t="shared" si="1"/>
        <v>36337</v>
      </c>
      <c r="V32" s="61">
        <v>1411</v>
      </c>
      <c r="W32" s="61">
        <v>165</v>
      </c>
    </row>
    <row r="33" spans="2:16" hidden="1">
      <c r="B33" s="235"/>
      <c r="C33" s="197"/>
      <c r="D33" s="91"/>
      <c r="E33" s="197">
        <v>0</v>
      </c>
      <c r="F33" s="197">
        <v>0</v>
      </c>
      <c r="G33" s="201">
        <v>0</v>
      </c>
      <c r="H33" s="200">
        <v>0</v>
      </c>
      <c r="I33" s="197">
        <v>0</v>
      </c>
      <c r="J33" s="197">
        <v>0</v>
      </c>
      <c r="K33" s="111">
        <v>0</v>
      </c>
      <c r="L33" s="111">
        <v>0</v>
      </c>
      <c r="M33" s="236">
        <v>0</v>
      </c>
      <c r="O33" s="64">
        <f t="shared" ref="O33:O35" si="2">B33</f>
        <v>0</v>
      </c>
      <c r="P33" s="54">
        <f t="shared" ref="P33:P35" si="3">C33</f>
        <v>0</v>
      </c>
    </row>
    <row r="34" spans="2:16" hidden="1">
      <c r="B34" s="235"/>
      <c r="C34" s="197"/>
      <c r="D34" s="91"/>
      <c r="E34" s="197">
        <v>0</v>
      </c>
      <c r="F34" s="197">
        <v>0</v>
      </c>
      <c r="G34" s="201">
        <v>0</v>
      </c>
      <c r="H34" s="200">
        <v>0</v>
      </c>
      <c r="I34" s="197">
        <v>0</v>
      </c>
      <c r="J34" s="197">
        <v>0</v>
      </c>
      <c r="K34" s="111">
        <v>0</v>
      </c>
      <c r="L34" s="111">
        <v>0</v>
      </c>
      <c r="M34" s="236">
        <v>0</v>
      </c>
      <c r="O34" s="64">
        <f t="shared" si="2"/>
        <v>0</v>
      </c>
      <c r="P34" s="54">
        <f t="shared" si="3"/>
        <v>0</v>
      </c>
    </row>
    <row r="35" spans="2:16" hidden="1">
      <c r="B35" s="235"/>
      <c r="C35" s="197"/>
      <c r="D35" s="91"/>
      <c r="E35" s="197">
        <v>0</v>
      </c>
      <c r="F35" s="197">
        <v>0</v>
      </c>
      <c r="G35" s="201">
        <v>0</v>
      </c>
      <c r="H35" s="200">
        <v>0</v>
      </c>
      <c r="I35" s="197">
        <v>0</v>
      </c>
      <c r="J35" s="197">
        <v>0</v>
      </c>
      <c r="K35" s="111">
        <v>0</v>
      </c>
      <c r="L35" s="111">
        <v>0</v>
      </c>
      <c r="M35" s="236">
        <v>0</v>
      </c>
      <c r="O35" s="64">
        <f t="shared" si="2"/>
        <v>0</v>
      </c>
      <c r="P35" s="54">
        <f t="shared" si="3"/>
        <v>0</v>
      </c>
    </row>
    <row r="36" spans="2:16" hidden="1">
      <c r="B36" s="235"/>
      <c r="C36" s="197"/>
      <c r="D36" s="91"/>
      <c r="E36" s="197">
        <v>0</v>
      </c>
      <c r="F36" s="197">
        <v>0</v>
      </c>
      <c r="G36" s="201">
        <v>0</v>
      </c>
      <c r="H36" s="200">
        <v>0</v>
      </c>
      <c r="I36" s="197">
        <v>0</v>
      </c>
      <c r="J36" s="197">
        <v>0</v>
      </c>
      <c r="K36" s="111">
        <v>0</v>
      </c>
      <c r="L36" s="111">
        <v>0</v>
      </c>
      <c r="M36" s="236">
        <v>0</v>
      </c>
      <c r="O36" s="64">
        <f t="shared" ref="O36:O54" si="4">B36</f>
        <v>0</v>
      </c>
      <c r="P36" s="54">
        <f t="shared" ref="P36:P54" si="5">C36</f>
        <v>0</v>
      </c>
    </row>
    <row r="37" spans="2:16" hidden="1">
      <c r="B37" s="235"/>
      <c r="C37" s="197"/>
      <c r="D37" s="91"/>
      <c r="E37" s="197">
        <v>0</v>
      </c>
      <c r="F37" s="197">
        <v>0</v>
      </c>
      <c r="G37" s="201">
        <v>0</v>
      </c>
      <c r="H37" s="200">
        <v>0</v>
      </c>
      <c r="I37" s="197">
        <v>0</v>
      </c>
      <c r="J37" s="197">
        <v>0</v>
      </c>
      <c r="K37" s="111">
        <v>0</v>
      </c>
      <c r="L37" s="111">
        <v>0</v>
      </c>
      <c r="M37" s="236">
        <v>0</v>
      </c>
      <c r="O37" s="64">
        <f t="shared" si="4"/>
        <v>0</v>
      </c>
      <c r="P37" s="54">
        <f t="shared" si="5"/>
        <v>0</v>
      </c>
    </row>
    <row r="38" spans="2:16" hidden="1">
      <c r="B38" s="235"/>
      <c r="C38" s="197"/>
      <c r="D38" s="91"/>
      <c r="E38" s="197">
        <v>0</v>
      </c>
      <c r="F38" s="197">
        <v>0</v>
      </c>
      <c r="G38" s="201">
        <v>0</v>
      </c>
      <c r="H38" s="200">
        <v>0</v>
      </c>
      <c r="I38" s="197">
        <v>0</v>
      </c>
      <c r="J38" s="197">
        <v>0</v>
      </c>
      <c r="K38" s="111">
        <v>0</v>
      </c>
      <c r="L38" s="111">
        <v>0</v>
      </c>
      <c r="M38" s="236">
        <v>0</v>
      </c>
      <c r="O38" s="64">
        <f t="shared" si="4"/>
        <v>0</v>
      </c>
      <c r="P38" s="54">
        <f t="shared" si="5"/>
        <v>0</v>
      </c>
    </row>
    <row r="39" spans="2:16" hidden="1">
      <c r="B39" s="235"/>
      <c r="C39" s="197"/>
      <c r="D39" s="91"/>
      <c r="E39" s="197">
        <v>0</v>
      </c>
      <c r="F39" s="197">
        <v>0</v>
      </c>
      <c r="G39" s="201">
        <v>0</v>
      </c>
      <c r="H39" s="200">
        <v>0</v>
      </c>
      <c r="I39" s="197">
        <v>0</v>
      </c>
      <c r="J39" s="197">
        <v>0</v>
      </c>
      <c r="K39" s="111">
        <v>0</v>
      </c>
      <c r="L39" s="111">
        <v>0</v>
      </c>
      <c r="M39" s="236">
        <v>0</v>
      </c>
      <c r="O39" s="64">
        <f t="shared" si="4"/>
        <v>0</v>
      </c>
      <c r="P39" s="54">
        <f t="shared" si="5"/>
        <v>0</v>
      </c>
    </row>
    <row r="40" spans="2:16" hidden="1">
      <c r="B40" s="235"/>
      <c r="C40" s="197"/>
      <c r="D40" s="91"/>
      <c r="E40" s="197">
        <v>0</v>
      </c>
      <c r="F40" s="197">
        <v>0</v>
      </c>
      <c r="G40" s="201">
        <v>0</v>
      </c>
      <c r="H40" s="200">
        <v>0</v>
      </c>
      <c r="I40" s="197">
        <v>0</v>
      </c>
      <c r="J40" s="197">
        <v>0</v>
      </c>
      <c r="K40" s="111">
        <v>0</v>
      </c>
      <c r="L40" s="111">
        <v>0</v>
      </c>
      <c r="M40" s="236">
        <v>0</v>
      </c>
      <c r="O40" s="64">
        <f t="shared" si="4"/>
        <v>0</v>
      </c>
      <c r="P40" s="54">
        <f t="shared" si="5"/>
        <v>0</v>
      </c>
    </row>
    <row r="41" spans="2:16" hidden="1">
      <c r="B41" s="235"/>
      <c r="C41" s="197"/>
      <c r="D41" s="91"/>
      <c r="E41" s="197">
        <v>0</v>
      </c>
      <c r="F41" s="197">
        <v>0</v>
      </c>
      <c r="G41" s="201">
        <v>0</v>
      </c>
      <c r="H41" s="200">
        <v>0</v>
      </c>
      <c r="I41" s="197">
        <v>0</v>
      </c>
      <c r="J41" s="197">
        <v>0</v>
      </c>
      <c r="K41" s="111">
        <v>0</v>
      </c>
      <c r="L41" s="111">
        <v>0</v>
      </c>
      <c r="M41" s="236">
        <v>0</v>
      </c>
      <c r="O41" s="64">
        <f t="shared" si="4"/>
        <v>0</v>
      </c>
      <c r="P41" s="54">
        <f t="shared" si="5"/>
        <v>0</v>
      </c>
    </row>
    <row r="42" spans="2:16" hidden="1">
      <c r="B42" s="235"/>
      <c r="C42" s="197"/>
      <c r="D42" s="91"/>
      <c r="E42" s="197">
        <v>0</v>
      </c>
      <c r="F42" s="197">
        <v>0</v>
      </c>
      <c r="G42" s="201">
        <v>0</v>
      </c>
      <c r="H42" s="200">
        <v>0</v>
      </c>
      <c r="I42" s="197">
        <v>0</v>
      </c>
      <c r="J42" s="197">
        <v>0</v>
      </c>
      <c r="K42" s="111">
        <v>0</v>
      </c>
      <c r="L42" s="111">
        <v>0</v>
      </c>
      <c r="M42" s="236">
        <v>0</v>
      </c>
      <c r="O42" s="64">
        <f t="shared" si="4"/>
        <v>0</v>
      </c>
      <c r="P42" s="54">
        <f t="shared" si="5"/>
        <v>0</v>
      </c>
    </row>
    <row r="43" spans="2:16" hidden="1">
      <c r="B43" s="235"/>
      <c r="C43" s="197"/>
      <c r="D43" s="91"/>
      <c r="E43" s="197">
        <v>0</v>
      </c>
      <c r="F43" s="197">
        <v>0</v>
      </c>
      <c r="G43" s="201">
        <v>0</v>
      </c>
      <c r="H43" s="200">
        <v>0</v>
      </c>
      <c r="I43" s="197">
        <v>0</v>
      </c>
      <c r="J43" s="197">
        <v>0</v>
      </c>
      <c r="K43" s="111">
        <v>0</v>
      </c>
      <c r="L43" s="111">
        <v>0</v>
      </c>
      <c r="M43" s="236">
        <v>0</v>
      </c>
      <c r="O43" s="64">
        <f t="shared" si="4"/>
        <v>0</v>
      </c>
      <c r="P43" s="54">
        <f t="shared" si="5"/>
        <v>0</v>
      </c>
    </row>
    <row r="44" spans="2:16" hidden="1">
      <c r="B44" s="235"/>
      <c r="C44" s="197"/>
      <c r="D44" s="91"/>
      <c r="E44" s="197">
        <v>0</v>
      </c>
      <c r="F44" s="197">
        <v>0</v>
      </c>
      <c r="G44" s="201">
        <v>0</v>
      </c>
      <c r="H44" s="200">
        <v>0</v>
      </c>
      <c r="I44" s="197">
        <v>0</v>
      </c>
      <c r="J44" s="197">
        <v>0</v>
      </c>
      <c r="K44" s="111">
        <v>0</v>
      </c>
      <c r="L44" s="111">
        <v>0</v>
      </c>
      <c r="M44" s="236">
        <v>0</v>
      </c>
      <c r="O44" s="64">
        <f t="shared" si="4"/>
        <v>0</v>
      </c>
      <c r="P44" s="54">
        <f t="shared" si="5"/>
        <v>0</v>
      </c>
    </row>
    <row r="45" spans="2:16" hidden="1">
      <c r="B45" s="235"/>
      <c r="C45" s="197"/>
      <c r="D45" s="91"/>
      <c r="E45" s="197">
        <v>0</v>
      </c>
      <c r="F45" s="197">
        <v>0</v>
      </c>
      <c r="G45" s="201">
        <v>0</v>
      </c>
      <c r="H45" s="200">
        <v>0</v>
      </c>
      <c r="I45" s="197">
        <v>0</v>
      </c>
      <c r="J45" s="197">
        <v>0</v>
      </c>
      <c r="K45" s="111">
        <v>0</v>
      </c>
      <c r="L45" s="111">
        <v>0</v>
      </c>
      <c r="M45" s="236">
        <v>0</v>
      </c>
      <c r="O45" s="64">
        <f t="shared" si="4"/>
        <v>0</v>
      </c>
      <c r="P45" s="54">
        <f t="shared" si="5"/>
        <v>0</v>
      </c>
    </row>
    <row r="46" spans="2:16" hidden="1">
      <c r="B46" s="235"/>
      <c r="C46" s="197"/>
      <c r="D46" s="91"/>
      <c r="E46" s="197">
        <v>0</v>
      </c>
      <c r="F46" s="197">
        <v>0</v>
      </c>
      <c r="G46" s="201">
        <v>0</v>
      </c>
      <c r="H46" s="200">
        <v>0</v>
      </c>
      <c r="I46" s="197">
        <v>0</v>
      </c>
      <c r="J46" s="197">
        <v>0</v>
      </c>
      <c r="K46" s="111">
        <v>0</v>
      </c>
      <c r="L46" s="111">
        <v>0</v>
      </c>
      <c r="M46" s="236">
        <v>0</v>
      </c>
      <c r="O46" s="64">
        <f t="shared" si="4"/>
        <v>0</v>
      </c>
      <c r="P46" s="54">
        <f t="shared" si="5"/>
        <v>0</v>
      </c>
    </row>
    <row r="47" spans="2:16" hidden="1">
      <c r="B47" s="235"/>
      <c r="C47" s="197"/>
      <c r="D47" s="91"/>
      <c r="E47" s="197">
        <v>0</v>
      </c>
      <c r="F47" s="197">
        <v>0</v>
      </c>
      <c r="G47" s="201">
        <v>0</v>
      </c>
      <c r="H47" s="200">
        <v>0</v>
      </c>
      <c r="I47" s="197">
        <v>0</v>
      </c>
      <c r="J47" s="197">
        <v>0</v>
      </c>
      <c r="K47" s="111">
        <v>0</v>
      </c>
      <c r="L47" s="111">
        <v>0</v>
      </c>
      <c r="M47" s="236">
        <v>0</v>
      </c>
      <c r="O47" s="64">
        <f t="shared" si="4"/>
        <v>0</v>
      </c>
      <c r="P47" s="54">
        <f t="shared" si="5"/>
        <v>0</v>
      </c>
    </row>
    <row r="48" spans="2:16" hidden="1">
      <c r="B48" s="235"/>
      <c r="C48" s="197"/>
      <c r="D48" s="91"/>
      <c r="E48" s="197">
        <v>0</v>
      </c>
      <c r="F48" s="197">
        <v>0</v>
      </c>
      <c r="G48" s="201">
        <v>0</v>
      </c>
      <c r="H48" s="200">
        <v>0</v>
      </c>
      <c r="I48" s="197">
        <v>0</v>
      </c>
      <c r="J48" s="197">
        <v>0</v>
      </c>
      <c r="K48" s="111">
        <v>0</v>
      </c>
      <c r="L48" s="111">
        <v>0</v>
      </c>
      <c r="M48" s="236">
        <v>0</v>
      </c>
      <c r="O48" s="64">
        <f t="shared" si="4"/>
        <v>0</v>
      </c>
      <c r="P48" s="54">
        <f t="shared" si="5"/>
        <v>0</v>
      </c>
    </row>
    <row r="49" spans="2:67" hidden="1">
      <c r="B49" s="235"/>
      <c r="C49" s="197"/>
      <c r="D49" s="91"/>
      <c r="E49" s="197">
        <v>0</v>
      </c>
      <c r="F49" s="197">
        <v>0</v>
      </c>
      <c r="G49" s="201">
        <v>0</v>
      </c>
      <c r="H49" s="200">
        <v>0</v>
      </c>
      <c r="I49" s="197">
        <v>0</v>
      </c>
      <c r="J49" s="197">
        <v>0</v>
      </c>
      <c r="K49" s="111">
        <v>0</v>
      </c>
      <c r="L49" s="111">
        <v>0</v>
      </c>
      <c r="M49" s="236">
        <v>0</v>
      </c>
      <c r="O49" s="64">
        <f t="shared" si="4"/>
        <v>0</v>
      </c>
      <c r="P49" s="54">
        <f t="shared" si="5"/>
        <v>0</v>
      </c>
    </row>
    <row r="50" spans="2:67" hidden="1">
      <c r="B50" s="235"/>
      <c r="C50" s="197"/>
      <c r="D50" s="91"/>
      <c r="E50" s="197">
        <v>0</v>
      </c>
      <c r="F50" s="197">
        <v>0</v>
      </c>
      <c r="G50" s="201">
        <v>0</v>
      </c>
      <c r="H50" s="200">
        <v>0</v>
      </c>
      <c r="I50" s="197">
        <v>0</v>
      </c>
      <c r="J50" s="197">
        <v>0</v>
      </c>
      <c r="K50" s="111">
        <v>0</v>
      </c>
      <c r="L50" s="111">
        <v>0</v>
      </c>
      <c r="M50" s="236">
        <v>0</v>
      </c>
      <c r="O50" s="64">
        <f t="shared" si="4"/>
        <v>0</v>
      </c>
      <c r="P50" s="54">
        <f t="shared" si="5"/>
        <v>0</v>
      </c>
    </row>
    <row r="51" spans="2:67" hidden="1">
      <c r="B51" s="235"/>
      <c r="C51" s="197"/>
      <c r="D51" s="91"/>
      <c r="E51" s="197">
        <v>0</v>
      </c>
      <c r="F51" s="197">
        <v>0</v>
      </c>
      <c r="G51" s="201">
        <v>0</v>
      </c>
      <c r="H51" s="200">
        <v>0</v>
      </c>
      <c r="I51" s="197">
        <v>0</v>
      </c>
      <c r="J51" s="197">
        <v>0</v>
      </c>
      <c r="K51" s="111">
        <v>0</v>
      </c>
      <c r="L51" s="111">
        <v>0</v>
      </c>
      <c r="M51" s="236">
        <v>0</v>
      </c>
      <c r="O51" s="64">
        <f t="shared" si="4"/>
        <v>0</v>
      </c>
      <c r="P51" s="54">
        <f t="shared" si="5"/>
        <v>0</v>
      </c>
    </row>
    <row r="52" spans="2:67" hidden="1">
      <c r="B52" s="235"/>
      <c r="C52" s="197"/>
      <c r="D52" s="91"/>
      <c r="E52" s="197">
        <v>0</v>
      </c>
      <c r="F52" s="197">
        <v>0</v>
      </c>
      <c r="G52" s="201">
        <v>0</v>
      </c>
      <c r="H52" s="200">
        <v>0</v>
      </c>
      <c r="I52" s="197">
        <v>0</v>
      </c>
      <c r="J52" s="197">
        <v>0</v>
      </c>
      <c r="K52" s="111">
        <v>0</v>
      </c>
      <c r="L52" s="111">
        <v>0</v>
      </c>
      <c r="M52" s="236">
        <v>0</v>
      </c>
      <c r="O52" s="64">
        <f t="shared" si="4"/>
        <v>0</v>
      </c>
      <c r="P52" s="54">
        <f t="shared" si="5"/>
        <v>0</v>
      </c>
    </row>
    <row r="53" spans="2:67" hidden="1">
      <c r="B53" s="235"/>
      <c r="C53" s="197"/>
      <c r="D53" s="91"/>
      <c r="E53" s="197">
        <v>0</v>
      </c>
      <c r="F53" s="197">
        <v>0</v>
      </c>
      <c r="G53" s="201">
        <v>0</v>
      </c>
      <c r="H53" s="200">
        <v>0</v>
      </c>
      <c r="I53" s="197">
        <v>0</v>
      </c>
      <c r="J53" s="197">
        <v>0</v>
      </c>
      <c r="K53" s="111">
        <v>0</v>
      </c>
      <c r="L53" s="111">
        <v>0</v>
      </c>
      <c r="M53" s="236">
        <v>0</v>
      </c>
      <c r="O53" s="64">
        <f t="shared" si="4"/>
        <v>0</v>
      </c>
      <c r="P53" s="54">
        <f t="shared" si="5"/>
        <v>0</v>
      </c>
    </row>
    <row r="54" spans="2:67" hidden="1">
      <c r="B54" s="235"/>
      <c r="C54" s="197"/>
      <c r="D54" s="91"/>
      <c r="E54" s="197">
        <v>0</v>
      </c>
      <c r="F54" s="197">
        <v>0</v>
      </c>
      <c r="G54" s="201">
        <v>0</v>
      </c>
      <c r="H54" s="200">
        <v>0</v>
      </c>
      <c r="I54" s="197">
        <v>0</v>
      </c>
      <c r="J54" s="197">
        <v>0</v>
      </c>
      <c r="K54" s="111">
        <v>0</v>
      </c>
      <c r="L54" s="111">
        <v>0</v>
      </c>
      <c r="M54" s="236">
        <v>0</v>
      </c>
      <c r="O54" s="64">
        <f t="shared" si="4"/>
        <v>0</v>
      </c>
      <c r="P54" s="54">
        <f t="shared" si="5"/>
        <v>0</v>
      </c>
    </row>
    <row r="55" spans="2:67" s="87" customFormat="1">
      <c r="B55" s="238"/>
      <c r="C55" s="301"/>
      <c r="D55" s="86"/>
      <c r="E55" s="197"/>
      <c r="F55" s="301"/>
      <c r="G55" s="304"/>
      <c r="H55" s="305"/>
      <c r="I55" s="301"/>
      <c r="J55" s="301"/>
      <c r="K55" s="269">
        <f>SUM(K4:K54)</f>
        <v>2900</v>
      </c>
      <c r="L55" s="269">
        <f>SUM(L4:L54)</f>
        <v>0</v>
      </c>
      <c r="M55" s="270">
        <f>SUM(M4:M54)</f>
        <v>0</v>
      </c>
      <c r="N55" s="54"/>
      <c r="O55" s="64"/>
      <c r="P55" s="54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326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  <c r="BC55" s="61"/>
      <c r="BD55" s="61"/>
      <c r="BE55" s="61"/>
      <c r="BF55" s="61"/>
      <c r="BG55" s="61"/>
      <c r="BH55" s="61"/>
      <c r="BI55" s="61"/>
      <c r="BJ55" s="61"/>
      <c r="BK55" s="61"/>
      <c r="BL55" s="61"/>
      <c r="BM55" s="61"/>
      <c r="BN55" s="348"/>
      <c r="BO55" s="348"/>
    </row>
    <row r="56" spans="2:67" s="107" customFormat="1">
      <c r="B56" s="247"/>
      <c r="C56" s="302"/>
      <c r="D56" s="248"/>
      <c r="E56" s="302">
        <f t="shared" ref="E56:J56" si="6">SUM(E4:E55)</f>
        <v>36829</v>
      </c>
      <c r="F56" s="302">
        <f t="shared" si="6"/>
        <v>33897</v>
      </c>
      <c r="G56" s="306">
        <f t="shared" si="6"/>
        <v>2932</v>
      </c>
      <c r="H56" s="307">
        <f t="shared" si="6"/>
        <v>139</v>
      </c>
      <c r="I56" s="302">
        <f t="shared" si="6"/>
        <v>119</v>
      </c>
      <c r="J56" s="302">
        <f t="shared" si="6"/>
        <v>20</v>
      </c>
      <c r="K56" s="271">
        <f>K55/SUM(K55:M55)</f>
        <v>1</v>
      </c>
      <c r="L56" s="271">
        <f>L55/SUM(K55:M55)</f>
        <v>0</v>
      </c>
      <c r="M56" s="272">
        <f>M55/SUM(K55:M55)</f>
        <v>0</v>
      </c>
      <c r="O56" s="145"/>
      <c r="Q56" s="242"/>
      <c r="R56" s="242"/>
      <c r="S56" s="242"/>
      <c r="T56" s="242"/>
      <c r="U56" s="242"/>
      <c r="V56" s="242"/>
      <c r="W56" s="242"/>
      <c r="X56" s="242"/>
      <c r="Y56" s="242"/>
      <c r="Z56" s="242"/>
      <c r="AA56" s="242"/>
      <c r="AB56" s="242"/>
      <c r="AC56" s="242"/>
      <c r="AD56" s="242"/>
      <c r="AE56" s="242"/>
      <c r="AF56" s="242"/>
      <c r="AG56" s="242"/>
      <c r="AH56" s="242"/>
      <c r="AI56" s="242"/>
      <c r="AJ56" s="242"/>
      <c r="AK56" s="242"/>
      <c r="AL56" s="242"/>
      <c r="AM56" s="242"/>
      <c r="AN56" s="242"/>
      <c r="AO56" s="349"/>
      <c r="AP56" s="242"/>
      <c r="AQ56" s="242"/>
      <c r="AR56" s="242"/>
      <c r="AS56" s="242"/>
      <c r="AT56" s="242"/>
      <c r="AU56" s="242"/>
      <c r="AV56" s="242"/>
      <c r="AW56" s="242"/>
      <c r="AX56" s="242"/>
      <c r="AY56" s="242"/>
      <c r="AZ56" s="242"/>
      <c r="BA56" s="242"/>
      <c r="BB56" s="242"/>
      <c r="BC56" s="242"/>
      <c r="BD56" s="242"/>
      <c r="BE56" s="242"/>
      <c r="BF56" s="242"/>
      <c r="BG56" s="242"/>
      <c r="BH56" s="242"/>
      <c r="BI56" s="242"/>
      <c r="BJ56" s="242"/>
      <c r="BK56" s="242"/>
      <c r="BL56" s="242"/>
      <c r="BM56" s="242"/>
      <c r="BN56" s="242"/>
      <c r="BO56" s="242"/>
    </row>
    <row r="57" spans="2:67" s="107" customFormat="1" ht="15.75" thickBot="1">
      <c r="B57" s="243"/>
      <c r="C57" s="303"/>
      <c r="D57" s="249"/>
      <c r="E57" s="303">
        <f>SUM(E4:E54)</f>
        <v>36829</v>
      </c>
      <c r="F57" s="303">
        <f>F56+G56</f>
        <v>36829</v>
      </c>
      <c r="G57" s="308"/>
      <c r="H57" s="303">
        <f>SUM(H4:H54)</f>
        <v>139</v>
      </c>
      <c r="I57" s="303">
        <f>I56+J56</f>
        <v>139</v>
      </c>
      <c r="J57" s="303"/>
      <c r="K57" s="273"/>
      <c r="L57" s="273"/>
      <c r="M57" s="274"/>
      <c r="O57" s="145"/>
      <c r="Q57" s="242"/>
      <c r="R57" s="242"/>
      <c r="S57" s="242"/>
      <c r="T57" s="242"/>
      <c r="U57" s="242"/>
      <c r="V57" s="242"/>
      <c r="W57" s="242"/>
      <c r="X57" s="242"/>
      <c r="Y57" s="242"/>
      <c r="Z57" s="242"/>
      <c r="AA57" s="242"/>
      <c r="AB57" s="242"/>
      <c r="AC57" s="242"/>
      <c r="AD57" s="242"/>
      <c r="AE57" s="242"/>
      <c r="AF57" s="242"/>
      <c r="AG57" s="242"/>
      <c r="AH57" s="242"/>
      <c r="AI57" s="242"/>
      <c r="AJ57" s="242"/>
      <c r="AK57" s="242"/>
      <c r="AL57" s="242"/>
      <c r="AM57" s="242"/>
      <c r="AN57" s="242"/>
      <c r="AO57" s="349"/>
      <c r="AP57" s="242"/>
      <c r="AQ57" s="242"/>
      <c r="AR57" s="242"/>
      <c r="AS57" s="242"/>
      <c r="AT57" s="242"/>
      <c r="AU57" s="242"/>
      <c r="AV57" s="242"/>
      <c r="AW57" s="242"/>
      <c r="AX57" s="242"/>
      <c r="AY57" s="242"/>
      <c r="AZ57" s="242"/>
      <c r="BA57" s="242"/>
      <c r="BB57" s="242"/>
      <c r="BC57" s="242"/>
      <c r="BD57" s="242"/>
      <c r="BE57" s="242"/>
      <c r="BF57" s="242"/>
      <c r="BG57" s="242"/>
      <c r="BH57" s="242"/>
      <c r="BI57" s="242"/>
      <c r="BJ57" s="242"/>
      <c r="BK57" s="242"/>
      <c r="BL57" s="242"/>
      <c r="BM57" s="242"/>
      <c r="BN57" s="242"/>
      <c r="BO57" s="242"/>
    </row>
    <row r="58" spans="2:67" ht="15.75" thickTop="1"/>
    <row r="59" spans="2:67">
      <c r="K59" s="61"/>
      <c r="L59" s="61"/>
      <c r="M59" s="61"/>
    </row>
    <row r="60" spans="2:67">
      <c r="K60" s="61"/>
      <c r="L60" s="61"/>
      <c r="M60" s="61"/>
    </row>
    <row r="61" spans="2:67" s="107" customFormat="1">
      <c r="B61" s="145"/>
      <c r="C61" s="242"/>
      <c r="E61" s="242"/>
      <c r="F61" s="242"/>
      <c r="G61" s="242"/>
      <c r="H61" s="242"/>
      <c r="I61" s="242"/>
      <c r="J61" s="242"/>
      <c r="K61" s="242"/>
      <c r="L61" s="242"/>
      <c r="M61" s="242"/>
      <c r="O61" s="145"/>
      <c r="Q61" s="242"/>
      <c r="R61" s="242">
        <f>SUM(R4:R60)</f>
        <v>10834</v>
      </c>
      <c r="S61" s="242">
        <f t="shared" ref="S61:AM61" si="7">SUM(S4:S60)</f>
        <v>1385</v>
      </c>
      <c r="T61" s="242">
        <f t="shared" si="7"/>
        <v>0</v>
      </c>
      <c r="U61" s="242">
        <f t="shared" si="7"/>
        <v>0</v>
      </c>
      <c r="V61" s="242">
        <f t="shared" si="7"/>
        <v>14039</v>
      </c>
      <c r="W61" s="242">
        <f t="shared" si="7"/>
        <v>1690</v>
      </c>
      <c r="X61" s="242">
        <f t="shared" si="7"/>
        <v>0</v>
      </c>
      <c r="Y61" s="242">
        <f t="shared" si="7"/>
        <v>0</v>
      </c>
      <c r="Z61" s="242">
        <f t="shared" si="7"/>
        <v>11956</v>
      </c>
      <c r="AA61" s="242">
        <f t="shared" si="7"/>
        <v>1505</v>
      </c>
      <c r="AB61" s="242">
        <f t="shared" si="7"/>
        <v>0</v>
      </c>
      <c r="AC61" s="242">
        <f t="shared" si="7"/>
        <v>0</v>
      </c>
      <c r="AD61" s="242">
        <f t="shared" si="7"/>
        <v>0</v>
      </c>
      <c r="AE61" s="242">
        <f t="shared" si="7"/>
        <v>0</v>
      </c>
      <c r="AF61" s="242">
        <f t="shared" si="7"/>
        <v>0</v>
      </c>
      <c r="AG61" s="242">
        <f t="shared" si="7"/>
        <v>0</v>
      </c>
      <c r="AH61" s="242">
        <f t="shared" si="7"/>
        <v>0</v>
      </c>
      <c r="AI61" s="242">
        <f t="shared" si="7"/>
        <v>0</v>
      </c>
      <c r="AJ61" s="242">
        <f t="shared" si="7"/>
        <v>0</v>
      </c>
      <c r="AK61" s="242">
        <f t="shared" si="7"/>
        <v>0</v>
      </c>
      <c r="AL61" s="242">
        <f t="shared" si="7"/>
        <v>0</v>
      </c>
      <c r="AM61" s="242">
        <f t="shared" si="7"/>
        <v>0</v>
      </c>
      <c r="AN61" s="242"/>
      <c r="AO61" s="349"/>
      <c r="AP61" s="242"/>
      <c r="AQ61" s="242"/>
      <c r="AR61" s="242">
        <f>SUM(AR4:AR60)</f>
        <v>139</v>
      </c>
      <c r="AS61" s="242">
        <f t="shared" ref="AS61:BM61" si="8">SUM(AS4:AS60)</f>
        <v>25</v>
      </c>
      <c r="AT61" s="242">
        <f t="shared" si="8"/>
        <v>0</v>
      </c>
      <c r="AU61" s="242">
        <f t="shared" si="8"/>
        <v>0</v>
      </c>
      <c r="AV61" s="242">
        <f t="shared" si="8"/>
        <v>0</v>
      </c>
      <c r="AW61" s="242">
        <f t="shared" si="8"/>
        <v>0</v>
      </c>
      <c r="AX61" s="242">
        <f t="shared" si="8"/>
        <v>0</v>
      </c>
      <c r="AY61" s="242">
        <f t="shared" si="8"/>
        <v>0</v>
      </c>
      <c r="AZ61" s="242">
        <f t="shared" si="8"/>
        <v>0</v>
      </c>
      <c r="BA61" s="242">
        <f t="shared" si="8"/>
        <v>0</v>
      </c>
      <c r="BB61" s="242">
        <f t="shared" si="8"/>
        <v>0</v>
      </c>
      <c r="BC61" s="242">
        <f t="shared" si="8"/>
        <v>0</v>
      </c>
      <c r="BD61" s="242">
        <f t="shared" si="8"/>
        <v>0</v>
      </c>
      <c r="BE61" s="242">
        <f t="shared" si="8"/>
        <v>0</v>
      </c>
      <c r="BF61" s="242">
        <f t="shared" si="8"/>
        <v>0</v>
      </c>
      <c r="BG61" s="242">
        <f t="shared" si="8"/>
        <v>0</v>
      </c>
      <c r="BH61" s="242">
        <f t="shared" si="8"/>
        <v>0</v>
      </c>
      <c r="BI61" s="242">
        <f t="shared" si="8"/>
        <v>0</v>
      </c>
      <c r="BJ61" s="242">
        <f t="shared" si="8"/>
        <v>0</v>
      </c>
      <c r="BK61" s="242">
        <f t="shared" si="8"/>
        <v>0</v>
      </c>
      <c r="BL61" s="242">
        <f t="shared" si="8"/>
        <v>0</v>
      </c>
      <c r="BM61" s="242">
        <f t="shared" si="8"/>
        <v>0</v>
      </c>
      <c r="BN61" s="242"/>
      <c r="BO61" s="242"/>
    </row>
    <row r="62" spans="2:67" s="107" customFormat="1">
      <c r="B62" s="145"/>
      <c r="C62" s="242"/>
      <c r="E62" s="242"/>
      <c r="F62" s="242"/>
      <c r="G62" s="242"/>
      <c r="H62" s="242"/>
      <c r="I62" s="242"/>
      <c r="J62" s="242"/>
      <c r="K62" s="242"/>
      <c r="L62" s="242"/>
      <c r="M62" s="242"/>
      <c r="O62" s="145"/>
      <c r="Q62" s="242"/>
      <c r="R62" s="242"/>
      <c r="S62" s="242"/>
      <c r="T62" s="242"/>
      <c r="U62" s="242"/>
      <c r="V62" s="242"/>
      <c r="W62" s="242"/>
      <c r="X62" s="350"/>
      <c r="Y62" s="242"/>
      <c r="Z62" s="242"/>
      <c r="AA62" s="242"/>
      <c r="AB62" s="242"/>
      <c r="AC62" s="242"/>
      <c r="AD62" s="242"/>
      <c r="AE62" s="242"/>
      <c r="AF62" s="242"/>
      <c r="AG62" s="242"/>
      <c r="AH62" s="242"/>
      <c r="AI62" s="242"/>
      <c r="AJ62" s="350"/>
      <c r="AK62" s="242"/>
      <c r="AL62" s="350"/>
      <c r="AM62" s="242"/>
      <c r="AN62" s="242"/>
      <c r="AO62" s="349"/>
      <c r="AP62" s="242"/>
      <c r="AQ62" s="242"/>
      <c r="AR62" s="242"/>
      <c r="AS62" s="242"/>
      <c r="AT62" s="242"/>
      <c r="AU62" s="242"/>
      <c r="AV62" s="242"/>
      <c r="AW62" s="242"/>
      <c r="AX62" s="350"/>
      <c r="AY62" s="242"/>
      <c r="AZ62" s="242"/>
      <c r="BA62" s="242"/>
      <c r="BB62" s="242"/>
      <c r="BC62" s="242"/>
      <c r="BD62" s="242"/>
      <c r="BE62" s="242"/>
      <c r="BF62" s="242"/>
      <c r="BG62" s="242"/>
      <c r="BH62" s="242"/>
      <c r="BI62" s="242"/>
      <c r="BJ62" s="350"/>
      <c r="BK62" s="242"/>
      <c r="BL62" s="350"/>
      <c r="BM62" s="242"/>
      <c r="BN62" s="242"/>
      <c r="BO62" s="242"/>
    </row>
    <row r="63" spans="2:67">
      <c r="K63" s="61"/>
      <c r="L63" s="61"/>
      <c r="M63" s="61"/>
      <c r="O63" s="54"/>
      <c r="P63" s="54" t="s">
        <v>136</v>
      </c>
      <c r="R63" s="351">
        <f>R61+T61+V61+X61+Z61+AB61+AD61+AF61+AH61+AJ61+AL61</f>
        <v>36829</v>
      </c>
      <c r="S63" s="207">
        <f>F56+G56</f>
        <v>36829</v>
      </c>
      <c r="T63" s="351"/>
      <c r="AO63" s="61"/>
      <c r="AR63" s="352">
        <f>AR61+AT61+AV61+AX61+AZ61+BB61+BD61+BF61+BH61+BJ61+BL61</f>
        <v>139</v>
      </c>
      <c r="AS63" s="207">
        <f>I56+J56</f>
        <v>139</v>
      </c>
    </row>
    <row r="64" spans="2:67">
      <c r="K64" s="61"/>
      <c r="L64" s="61"/>
      <c r="M64" s="61"/>
      <c r="O64" s="54"/>
      <c r="R64" s="352">
        <f>F57</f>
        <v>36829</v>
      </c>
      <c r="S64" s="207"/>
      <c r="AO64" s="61"/>
      <c r="AR64" s="352">
        <f>I57</f>
        <v>139</v>
      </c>
      <c r="AS64" s="207"/>
    </row>
    <row r="65" spans="11:45">
      <c r="K65" s="61"/>
      <c r="L65" s="61"/>
      <c r="M65" s="61"/>
      <c r="P65" s="54" t="s">
        <v>116</v>
      </c>
      <c r="R65" s="61">
        <f>S61+U61+W61+Y61+AA61+AC61+AE61+AG61+AI61+AK61+AM61</f>
        <v>4580</v>
      </c>
      <c r="S65" s="207"/>
      <c r="AR65" s="61">
        <f>AS61+AU61+AW61+AY61+BA61+BC61+BE61+BG61+BI61+BK61+BM61</f>
        <v>25</v>
      </c>
      <c r="AS65" s="207"/>
    </row>
    <row r="66" spans="11:45">
      <c r="K66" s="61"/>
      <c r="L66" s="61"/>
      <c r="M66" s="61"/>
    </row>
    <row r="67" spans="11:45">
      <c r="K67" s="61"/>
      <c r="L67" s="61"/>
      <c r="M67" s="61"/>
      <c r="T67" s="125"/>
    </row>
    <row r="68" spans="11:45" ht="15.75" thickBot="1">
      <c r="K68" s="61"/>
      <c r="L68" s="61"/>
      <c r="M68" s="61"/>
      <c r="P68" s="142" t="s">
        <v>15</v>
      </c>
      <c r="Q68" s="353" t="s">
        <v>158</v>
      </c>
      <c r="R68" s="353" t="s">
        <v>159</v>
      </c>
      <c r="S68" s="354" t="s">
        <v>160</v>
      </c>
      <c r="T68" s="125"/>
    </row>
    <row r="69" spans="11:45">
      <c r="K69" s="61"/>
      <c r="L69" s="61"/>
      <c r="M69" s="61"/>
      <c r="P69" s="140" t="str">
        <f>R3</f>
        <v>BC</v>
      </c>
      <c r="Q69" s="355">
        <f>R61</f>
        <v>10834</v>
      </c>
      <c r="R69" s="356">
        <f>(S61/60)</f>
        <v>23.083333333333332</v>
      </c>
      <c r="S69" s="357">
        <f>Q69/R69</f>
        <v>469.34296028880868</v>
      </c>
    </row>
    <row r="70" spans="11:45">
      <c r="K70" s="61"/>
      <c r="L70" s="61"/>
      <c r="M70" s="61"/>
      <c r="P70" s="144" t="str">
        <f>T3</f>
        <v>DC</v>
      </c>
      <c r="Q70" s="197">
        <f>T61</f>
        <v>0</v>
      </c>
      <c r="R70" s="358">
        <f>(U61/60)</f>
        <v>0</v>
      </c>
      <c r="S70" s="359">
        <v>0</v>
      </c>
      <c r="AJ70" s="326"/>
      <c r="AO70" s="61"/>
    </row>
    <row r="71" spans="11:45">
      <c r="K71" s="61"/>
      <c r="L71" s="61"/>
      <c r="M71" s="61"/>
      <c r="P71" s="144" t="str">
        <f>Z3</f>
        <v>MT</v>
      </c>
      <c r="Q71" s="197">
        <f>Z61</f>
        <v>11956</v>
      </c>
      <c r="R71" s="358">
        <f>(AA61/60)</f>
        <v>25.083333333333332</v>
      </c>
      <c r="S71" s="359">
        <f t="shared" ref="S71" si="9">Q71/R71</f>
        <v>476.6511627906977</v>
      </c>
      <c r="AJ71" s="326"/>
      <c r="AO71" s="61"/>
    </row>
    <row r="72" spans="11:45">
      <c r="P72" s="141" t="str">
        <f>AF3</f>
        <v>PM</v>
      </c>
      <c r="Q72" s="28">
        <f>AF61</f>
        <v>0</v>
      </c>
      <c r="R72" s="360">
        <f>(AG61/60)</f>
        <v>0</v>
      </c>
      <c r="S72" s="361">
        <v>0</v>
      </c>
      <c r="AJ72" s="326"/>
      <c r="AO72" s="61"/>
    </row>
    <row r="73" spans="11:45">
      <c r="AJ73" s="326"/>
      <c r="AL73" s="206"/>
      <c r="AO73" s="61"/>
    </row>
    <row r="74" spans="11:45">
      <c r="Q74" s="61" t="s">
        <v>161</v>
      </c>
      <c r="S74" s="205">
        <f>AVERAGE(S69:S72)</f>
        <v>236.4985307698766</v>
      </c>
      <c r="AJ74" s="326"/>
      <c r="AO74" s="61"/>
    </row>
    <row r="75" spans="11:45">
      <c r="AJ75" s="326"/>
      <c r="AO75" s="61"/>
    </row>
    <row r="76" spans="11:45">
      <c r="AJ76" s="326"/>
      <c r="AO76" s="61"/>
    </row>
    <row r="77" spans="11:45">
      <c r="AJ77" s="326"/>
      <c r="AO77" s="61"/>
    </row>
  </sheetData>
  <sortState ref="B4:BO32">
    <sortCondition ref="B4:B32"/>
    <sortCondition ref="C4:C32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6"/>
  <sheetViews>
    <sheetView workbookViewId="0">
      <pane ySplit="3" topLeftCell="A10" activePane="bottomLeft" state="frozen"/>
      <selection pane="bottomLeft" activeCell="H17" sqref="H17"/>
    </sheetView>
  </sheetViews>
  <sheetFormatPr defaultRowHeight="15"/>
  <cols>
    <col min="1" max="1" width="4.5703125" style="54" customWidth="1"/>
    <col min="2" max="2" width="9.140625" customWidth="1"/>
    <col min="3" max="3" width="18.7109375" style="1" customWidth="1"/>
    <col min="4" max="4" width="13.42578125" customWidth="1"/>
    <col min="5" max="5" width="11" customWidth="1"/>
    <col min="6" max="7" width="12.42578125" customWidth="1"/>
    <col min="8" max="8" width="14.28515625" style="54" customWidth="1"/>
    <col min="9" max="9" width="11" style="54" customWidth="1"/>
    <col min="10" max="10" width="14.28515625" customWidth="1"/>
    <col min="11" max="11" width="11" customWidth="1"/>
    <col min="13" max="13" width="28.28515625" customWidth="1"/>
  </cols>
  <sheetData>
    <row r="1" spans="1:11" ht="15.75" thickBot="1">
      <c r="A1"/>
    </row>
    <row r="2" spans="1:11" ht="15" customHeight="1" thickTop="1">
      <c r="A2"/>
      <c r="B2" s="381" t="s">
        <v>137</v>
      </c>
      <c r="C2" s="383" t="s">
        <v>138</v>
      </c>
      <c r="D2" s="385" t="s">
        <v>139</v>
      </c>
      <c r="E2" s="386"/>
      <c r="F2" s="387" t="s">
        <v>140</v>
      </c>
      <c r="G2" s="387" t="s">
        <v>141</v>
      </c>
      <c r="H2" s="379" t="s">
        <v>142</v>
      </c>
      <c r="I2" s="389"/>
      <c r="J2" s="379" t="s">
        <v>143</v>
      </c>
      <c r="K2" s="380"/>
    </row>
    <row r="3" spans="1:11" ht="30.75" thickBot="1">
      <c r="A3"/>
      <c r="B3" s="382"/>
      <c r="C3" s="384"/>
      <c r="D3" s="108" t="s">
        <v>144</v>
      </c>
      <c r="E3" s="108" t="s">
        <v>145</v>
      </c>
      <c r="F3" s="388"/>
      <c r="G3" s="388"/>
      <c r="H3" s="108" t="s">
        <v>144</v>
      </c>
      <c r="I3" s="108" t="s">
        <v>145</v>
      </c>
      <c r="J3" s="108" t="s">
        <v>144</v>
      </c>
      <c r="K3" s="109" t="s">
        <v>145</v>
      </c>
    </row>
    <row r="4" spans="1:11" ht="15.75" thickTop="1">
      <c r="A4"/>
      <c r="B4" s="30"/>
      <c r="C4" s="70"/>
      <c r="D4" s="110"/>
      <c r="E4" s="110"/>
      <c r="F4" s="30"/>
      <c r="G4" s="110"/>
      <c r="H4" s="110"/>
      <c r="I4" s="110"/>
      <c r="J4" s="110"/>
      <c r="K4" s="110"/>
    </row>
    <row r="5" spans="1:11">
      <c r="A5"/>
      <c r="B5" s="31"/>
      <c r="C5" s="71"/>
      <c r="D5" s="111"/>
      <c r="E5" s="111"/>
      <c r="F5" s="31"/>
      <c r="G5" s="111"/>
      <c r="H5" s="111"/>
      <c r="I5" s="111"/>
      <c r="J5" s="111"/>
      <c r="K5" s="111"/>
    </row>
    <row r="6" spans="1:11">
      <c r="A6"/>
      <c r="B6" s="31"/>
      <c r="C6" s="71"/>
      <c r="D6" s="111"/>
      <c r="E6" s="111"/>
      <c r="F6" s="31"/>
      <c r="G6" s="111"/>
      <c r="H6" s="111"/>
      <c r="I6" s="111"/>
      <c r="J6" s="111"/>
      <c r="K6" s="111"/>
    </row>
    <row r="7" spans="1:11">
      <c r="A7"/>
      <c r="B7" s="31"/>
      <c r="C7" s="71"/>
      <c r="D7" s="111"/>
      <c r="E7" s="111"/>
      <c r="F7" s="31"/>
      <c r="G7" s="111"/>
      <c r="H7" s="111"/>
      <c r="I7" s="111"/>
      <c r="J7" s="111"/>
      <c r="K7" s="111"/>
    </row>
    <row r="8" spans="1:11">
      <c r="A8"/>
      <c r="B8" s="31"/>
      <c r="C8" s="71"/>
      <c r="D8" s="111"/>
      <c r="E8" s="111"/>
      <c r="F8" s="31"/>
      <c r="G8" s="111"/>
      <c r="H8" s="111"/>
      <c r="I8" s="111"/>
      <c r="J8" s="111"/>
      <c r="K8" s="111"/>
    </row>
    <row r="9" spans="1:11">
      <c r="A9"/>
      <c r="B9" s="31"/>
      <c r="C9" s="71"/>
      <c r="D9" s="111"/>
      <c r="E9" s="111"/>
      <c r="F9" s="31"/>
      <c r="G9" s="111"/>
      <c r="H9" s="111"/>
      <c r="I9" s="111"/>
      <c r="J9" s="111"/>
      <c r="K9" s="111"/>
    </row>
    <row r="10" spans="1:11">
      <c r="A10"/>
      <c r="B10" s="31"/>
      <c r="C10" s="71"/>
      <c r="D10" s="111"/>
      <c r="E10" s="111"/>
      <c r="F10" s="31"/>
      <c r="G10" s="111"/>
      <c r="H10" s="111"/>
      <c r="I10" s="111"/>
      <c r="J10" s="111"/>
      <c r="K10" s="111"/>
    </row>
    <row r="11" spans="1:11">
      <c r="A11"/>
      <c r="B11" s="31"/>
      <c r="C11" s="71"/>
      <c r="D11" s="111"/>
      <c r="E11" s="111"/>
      <c r="F11" s="31"/>
      <c r="G11" s="111"/>
      <c r="H11" s="111"/>
      <c r="I11" s="111"/>
      <c r="J11" s="111"/>
      <c r="K11" s="111"/>
    </row>
    <row r="12" spans="1:11">
      <c r="A12"/>
      <c r="B12" s="31"/>
      <c r="C12" s="71"/>
      <c r="D12" s="111"/>
      <c r="E12" s="111"/>
      <c r="F12" s="31"/>
      <c r="G12" s="111"/>
      <c r="H12" s="111"/>
      <c r="I12" s="111"/>
      <c r="J12" s="111"/>
      <c r="K12" s="111"/>
    </row>
    <row r="13" spans="1:11">
      <c r="A13"/>
      <c r="B13" s="112"/>
      <c r="C13" s="71"/>
      <c r="D13" s="111"/>
      <c r="E13" s="111"/>
      <c r="F13" s="31"/>
      <c r="G13" s="111"/>
      <c r="H13" s="111"/>
      <c r="I13" s="111"/>
      <c r="J13" s="111"/>
      <c r="K13" s="111"/>
    </row>
    <row r="14" spans="1:11">
      <c r="A14"/>
      <c r="B14" s="31"/>
      <c r="C14" s="71"/>
      <c r="D14" s="113"/>
      <c r="E14" s="113"/>
      <c r="F14" s="31"/>
      <c r="G14" s="111"/>
      <c r="H14" s="111"/>
      <c r="I14" s="111"/>
      <c r="J14" s="111"/>
      <c r="K14" s="111"/>
    </row>
    <row r="15" spans="1:11">
      <c r="A15"/>
      <c r="B15" s="31"/>
      <c r="C15" s="71"/>
      <c r="D15" s="111"/>
      <c r="E15" s="111"/>
      <c r="F15" s="31"/>
      <c r="G15" s="111"/>
      <c r="H15" s="111"/>
      <c r="I15" s="111"/>
      <c r="J15" s="111"/>
      <c r="K15" s="111"/>
    </row>
    <row r="16" spans="1:11">
      <c r="A16"/>
      <c r="B16" s="112"/>
      <c r="C16" s="71"/>
      <c r="D16" s="111"/>
      <c r="E16" s="111"/>
      <c r="F16" s="31"/>
      <c r="G16" s="111"/>
      <c r="H16" s="111"/>
      <c r="I16" s="111"/>
      <c r="J16" s="111"/>
      <c r="K16" s="111"/>
    </row>
    <row r="17" spans="1:11">
      <c r="A17"/>
      <c r="B17" s="31"/>
      <c r="C17" s="71"/>
      <c r="D17" s="111"/>
      <c r="E17" s="111"/>
      <c r="F17" s="31"/>
      <c r="G17" s="111"/>
      <c r="H17" s="111"/>
      <c r="I17" s="111"/>
      <c r="J17" s="111"/>
      <c r="K17" s="111"/>
    </row>
    <row r="18" spans="1:11">
      <c r="A18"/>
      <c r="B18" s="31"/>
      <c r="C18" s="71"/>
      <c r="D18" s="111"/>
      <c r="E18" s="111"/>
      <c r="F18" s="31"/>
      <c r="G18" s="111"/>
      <c r="H18" s="111"/>
      <c r="I18" s="111"/>
      <c r="J18" s="111"/>
      <c r="K18" s="111"/>
    </row>
    <row r="19" spans="1:11">
      <c r="A19"/>
      <c r="B19" s="31"/>
      <c r="C19" s="71"/>
      <c r="D19" s="111"/>
      <c r="E19" s="111"/>
      <c r="F19" s="31"/>
      <c r="G19" s="111"/>
      <c r="H19" s="111"/>
      <c r="I19" s="111"/>
      <c r="J19" s="111"/>
      <c r="K19" s="111"/>
    </row>
    <row r="20" spans="1:11">
      <c r="A20"/>
      <c r="B20" s="31"/>
      <c r="C20" s="71"/>
      <c r="D20" s="111"/>
      <c r="E20" s="111"/>
      <c r="F20" s="31"/>
      <c r="G20" s="111"/>
      <c r="H20" s="111"/>
      <c r="I20" s="111"/>
      <c r="J20" s="111"/>
      <c r="K20" s="111"/>
    </row>
    <row r="21" spans="1:11">
      <c r="A21"/>
      <c r="B21" s="31"/>
      <c r="C21" s="71"/>
      <c r="D21" s="111"/>
      <c r="E21" s="111"/>
      <c r="F21" s="31"/>
      <c r="G21" s="111"/>
      <c r="H21" s="111"/>
      <c r="I21" s="111"/>
      <c r="J21" s="111"/>
      <c r="K21" s="111"/>
    </row>
    <row r="22" spans="1:11">
      <c r="A22"/>
      <c r="B22" s="31"/>
      <c r="C22" s="71"/>
      <c r="D22" s="111"/>
      <c r="E22" s="111"/>
      <c r="F22" s="31"/>
      <c r="G22" s="111"/>
      <c r="H22" s="111"/>
      <c r="I22" s="111"/>
      <c r="J22" s="111"/>
      <c r="K22" s="111"/>
    </row>
    <row r="23" spans="1:11">
      <c r="A23"/>
      <c r="B23" s="31"/>
      <c r="C23" s="71"/>
      <c r="D23" s="111"/>
      <c r="E23" s="111"/>
      <c r="F23" s="31"/>
      <c r="G23" s="111"/>
      <c r="H23" s="111"/>
      <c r="I23" s="111"/>
      <c r="J23" s="111"/>
      <c r="K23" s="111"/>
    </row>
    <row r="24" spans="1:11">
      <c r="A24"/>
      <c r="B24" s="31"/>
      <c r="C24" s="71"/>
      <c r="D24" s="111"/>
      <c r="E24" s="111"/>
      <c r="F24" s="31"/>
      <c r="G24" s="111"/>
      <c r="H24" s="111"/>
      <c r="I24" s="111"/>
      <c r="J24" s="111"/>
      <c r="K24" s="111"/>
    </row>
    <row r="25" spans="1:11">
      <c r="A25"/>
      <c r="B25" s="31"/>
      <c r="C25" s="71"/>
      <c r="D25" s="111"/>
      <c r="E25" s="111"/>
      <c r="F25" s="31"/>
      <c r="G25" s="111"/>
      <c r="H25" s="111"/>
      <c r="I25" s="111"/>
      <c r="J25" s="111"/>
      <c r="K25" s="111"/>
    </row>
    <row r="26" spans="1:11">
      <c r="A26"/>
      <c r="B26" s="32"/>
      <c r="C26" s="33"/>
      <c r="D26" s="114">
        <f>SUM(D4:D25)</f>
        <v>0</v>
      </c>
      <c r="E26" s="114">
        <f>SUM(E4:E25)</f>
        <v>0</v>
      </c>
      <c r="F26" s="114"/>
      <c r="G26" s="114">
        <f t="shared" ref="G26:K26" si="0">SUM(G4:G25)</f>
        <v>0</v>
      </c>
      <c r="H26" s="114">
        <f t="shared" si="0"/>
        <v>0</v>
      </c>
      <c r="I26" s="114">
        <f t="shared" si="0"/>
        <v>0</v>
      </c>
      <c r="J26" s="114">
        <f t="shared" si="0"/>
        <v>0</v>
      </c>
      <c r="K26" s="114">
        <f t="shared" si="0"/>
        <v>0</v>
      </c>
    </row>
  </sheetData>
  <mergeCells count="7">
    <mergeCell ref="J2:K2"/>
    <mergeCell ref="B2:B3"/>
    <mergeCell ref="C2:C3"/>
    <mergeCell ref="D2:E2"/>
    <mergeCell ref="F2:F3"/>
    <mergeCell ref="G2:G3"/>
    <mergeCell ref="H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9"/>
  <sheetViews>
    <sheetView workbookViewId="0">
      <pane ySplit="3" topLeftCell="A4" activePane="bottomLeft" state="frozen"/>
      <selection pane="bottomLeft" activeCell="G51" sqref="G51"/>
    </sheetView>
  </sheetViews>
  <sheetFormatPr defaultRowHeight="15"/>
  <cols>
    <col min="1" max="1" width="8.85546875" style="61"/>
    <col min="2" max="2" width="12.140625" customWidth="1"/>
    <col min="3" max="3" width="9.42578125" customWidth="1"/>
    <col min="4" max="4" width="8.7109375" customWidth="1"/>
    <col min="7" max="8" width="8.7109375" customWidth="1"/>
    <col min="11" max="11" width="8.7109375" customWidth="1"/>
  </cols>
  <sheetData>
    <row r="1" spans="2:13" customFormat="1" ht="15.75" thickBot="1"/>
    <row r="2" spans="2:13" customFormat="1" ht="15.75" customHeight="1" thickTop="1">
      <c r="B2" s="39" t="s">
        <v>17</v>
      </c>
      <c r="C2" s="41" t="s">
        <v>67</v>
      </c>
      <c r="D2" s="68"/>
      <c r="E2" s="43" t="s">
        <v>22</v>
      </c>
      <c r="F2" s="43"/>
      <c r="G2" s="69"/>
      <c r="H2" s="68"/>
      <c r="I2" s="43">
        <v>400</v>
      </c>
      <c r="J2" s="43"/>
      <c r="K2" s="69"/>
      <c r="L2" s="43" t="s">
        <v>68</v>
      </c>
      <c r="M2" s="44"/>
    </row>
    <row r="3" spans="2:13" customFormat="1" ht="15.75" thickBot="1">
      <c r="B3" s="40"/>
      <c r="C3" s="42" t="s">
        <v>15</v>
      </c>
      <c r="D3" s="7" t="s">
        <v>80</v>
      </c>
      <c r="E3" s="3" t="s">
        <v>18</v>
      </c>
      <c r="F3" s="3" t="s">
        <v>19</v>
      </c>
      <c r="G3" s="7" t="s">
        <v>16</v>
      </c>
      <c r="H3" s="7" t="s">
        <v>80</v>
      </c>
      <c r="I3" s="3" t="s">
        <v>18</v>
      </c>
      <c r="J3" s="3" t="s">
        <v>19</v>
      </c>
      <c r="K3" s="7" t="s">
        <v>16</v>
      </c>
      <c r="L3" s="4" t="s">
        <v>20</v>
      </c>
      <c r="M3" s="5" t="s">
        <v>21</v>
      </c>
    </row>
    <row r="4" spans="2:13" customFormat="1" ht="15.75" thickTop="1">
      <c r="B4" s="210">
        <v>41951</v>
      </c>
      <c r="C4" s="91" t="s">
        <v>245</v>
      </c>
      <c r="D4" s="197">
        <v>87</v>
      </c>
      <c r="E4" s="197">
        <v>75</v>
      </c>
      <c r="F4" s="197">
        <v>12</v>
      </c>
      <c r="G4" s="197">
        <v>45</v>
      </c>
      <c r="H4" s="197">
        <v>0</v>
      </c>
      <c r="I4" s="197">
        <v>0</v>
      </c>
      <c r="J4" s="197">
        <v>0</v>
      </c>
      <c r="K4" s="197">
        <v>0</v>
      </c>
      <c r="L4" s="197">
        <v>0</v>
      </c>
      <c r="M4" s="211">
        <v>0</v>
      </c>
    </row>
    <row r="5" spans="2:13" customFormat="1">
      <c r="B5" s="235">
        <v>41953</v>
      </c>
      <c r="C5" s="91" t="s">
        <v>246</v>
      </c>
      <c r="D5" s="197">
        <v>649</v>
      </c>
      <c r="E5" s="197">
        <v>611</v>
      </c>
      <c r="F5" s="197">
        <v>38</v>
      </c>
      <c r="G5" s="197">
        <v>360</v>
      </c>
      <c r="H5" s="197">
        <v>0</v>
      </c>
      <c r="I5" s="197">
        <v>0</v>
      </c>
      <c r="J5" s="197">
        <v>0</v>
      </c>
      <c r="K5" s="197">
        <v>0</v>
      </c>
      <c r="L5" s="197">
        <v>0</v>
      </c>
      <c r="M5" s="211">
        <v>0</v>
      </c>
    </row>
    <row r="6" spans="2:13" customFormat="1">
      <c r="B6" s="235">
        <v>41954</v>
      </c>
      <c r="C6" s="91" t="s">
        <v>246</v>
      </c>
      <c r="D6" s="197">
        <v>840</v>
      </c>
      <c r="E6" s="197">
        <v>798</v>
      </c>
      <c r="F6" s="197">
        <v>42</v>
      </c>
      <c r="G6" s="197">
        <v>420</v>
      </c>
      <c r="H6" s="197">
        <v>0</v>
      </c>
      <c r="I6" s="197">
        <v>0</v>
      </c>
      <c r="J6" s="197">
        <v>0</v>
      </c>
      <c r="K6" s="197">
        <v>0</v>
      </c>
      <c r="L6" s="197">
        <v>0</v>
      </c>
      <c r="M6" s="211">
        <v>0</v>
      </c>
    </row>
    <row r="7" spans="2:13" customFormat="1">
      <c r="B7" s="235">
        <v>41955</v>
      </c>
      <c r="C7" s="91" t="s">
        <v>246</v>
      </c>
      <c r="D7" s="197">
        <v>861</v>
      </c>
      <c r="E7" s="197">
        <v>796</v>
      </c>
      <c r="F7" s="197">
        <v>65</v>
      </c>
      <c r="G7" s="197">
        <v>390</v>
      </c>
      <c r="H7" s="197">
        <v>0</v>
      </c>
      <c r="I7" s="197">
        <v>0</v>
      </c>
      <c r="J7" s="197">
        <v>0</v>
      </c>
      <c r="K7" s="197">
        <v>0</v>
      </c>
      <c r="L7" s="197">
        <v>0</v>
      </c>
      <c r="M7" s="211">
        <v>0</v>
      </c>
    </row>
    <row r="8" spans="2:13" customFormat="1">
      <c r="B8" s="210">
        <v>74828</v>
      </c>
      <c r="C8" s="91" t="s">
        <v>246</v>
      </c>
      <c r="D8" s="197">
        <v>731</v>
      </c>
      <c r="E8" s="197">
        <v>691</v>
      </c>
      <c r="F8" s="197">
        <v>40</v>
      </c>
      <c r="G8" s="197">
        <v>330</v>
      </c>
      <c r="H8" s="197">
        <v>0</v>
      </c>
      <c r="I8" s="197">
        <v>0</v>
      </c>
      <c r="J8" s="197">
        <v>0</v>
      </c>
      <c r="K8" s="197">
        <v>0</v>
      </c>
      <c r="L8" s="197">
        <v>0</v>
      </c>
      <c r="M8" s="211">
        <v>0</v>
      </c>
    </row>
    <row r="9" spans="2:13" customFormat="1" hidden="1">
      <c r="B9" s="210"/>
      <c r="C9" s="91"/>
      <c r="D9" s="197">
        <v>0</v>
      </c>
      <c r="E9" s="197">
        <v>0</v>
      </c>
      <c r="F9" s="197">
        <v>0</v>
      </c>
      <c r="G9" s="197">
        <v>0</v>
      </c>
      <c r="H9" s="197">
        <v>0</v>
      </c>
      <c r="I9" s="197">
        <v>0</v>
      </c>
      <c r="J9" s="197">
        <v>0</v>
      </c>
      <c r="K9" s="197">
        <v>0</v>
      </c>
      <c r="L9" s="197">
        <v>0</v>
      </c>
      <c r="M9" s="211">
        <v>0</v>
      </c>
    </row>
    <row r="10" spans="2:13" customFormat="1" hidden="1">
      <c r="B10" s="210"/>
      <c r="C10" s="91"/>
      <c r="D10" s="197">
        <v>0</v>
      </c>
      <c r="E10" s="197">
        <v>0</v>
      </c>
      <c r="F10" s="197">
        <v>0</v>
      </c>
      <c r="G10" s="197">
        <v>0</v>
      </c>
      <c r="H10" s="197">
        <v>0</v>
      </c>
      <c r="I10" s="197">
        <v>0</v>
      </c>
      <c r="J10" s="197">
        <v>0</v>
      </c>
      <c r="K10" s="197">
        <v>0</v>
      </c>
      <c r="L10" s="197">
        <v>0</v>
      </c>
      <c r="M10" s="211">
        <v>0</v>
      </c>
    </row>
    <row r="11" spans="2:13" customFormat="1" hidden="1">
      <c r="B11" s="210"/>
      <c r="C11" s="91"/>
      <c r="D11" s="197">
        <v>0</v>
      </c>
      <c r="E11" s="197">
        <v>0</v>
      </c>
      <c r="F11" s="197">
        <v>0</v>
      </c>
      <c r="G11" s="197">
        <v>0</v>
      </c>
      <c r="H11" s="197">
        <v>0</v>
      </c>
      <c r="I11" s="197">
        <v>0</v>
      </c>
      <c r="J11" s="197">
        <v>0</v>
      </c>
      <c r="K11" s="197">
        <v>0</v>
      </c>
      <c r="L11" s="197">
        <v>0</v>
      </c>
      <c r="M11" s="211">
        <v>0</v>
      </c>
    </row>
    <row r="12" spans="2:13" customFormat="1" hidden="1">
      <c r="B12" s="210"/>
      <c r="C12" s="91"/>
      <c r="D12" s="197">
        <v>0</v>
      </c>
      <c r="E12" s="197">
        <v>0</v>
      </c>
      <c r="F12" s="197">
        <v>0</v>
      </c>
      <c r="G12" s="197">
        <v>0</v>
      </c>
      <c r="H12" s="197">
        <v>0</v>
      </c>
      <c r="I12" s="197">
        <v>0</v>
      </c>
      <c r="J12" s="197">
        <v>0</v>
      </c>
      <c r="K12" s="197">
        <v>0</v>
      </c>
      <c r="L12" s="197">
        <v>0</v>
      </c>
      <c r="M12" s="211">
        <v>0</v>
      </c>
    </row>
    <row r="13" spans="2:13" customFormat="1" hidden="1">
      <c r="B13" s="210"/>
      <c r="C13" s="91"/>
      <c r="D13" s="197">
        <v>0</v>
      </c>
      <c r="E13" s="197">
        <v>0</v>
      </c>
      <c r="F13" s="197">
        <v>0</v>
      </c>
      <c r="G13" s="197">
        <v>0</v>
      </c>
      <c r="H13" s="197">
        <v>0</v>
      </c>
      <c r="I13" s="197">
        <v>0</v>
      </c>
      <c r="J13" s="197">
        <v>0</v>
      </c>
      <c r="K13" s="197">
        <v>0</v>
      </c>
      <c r="L13" s="197">
        <v>0</v>
      </c>
      <c r="M13" s="211">
        <v>0</v>
      </c>
    </row>
    <row r="14" spans="2:13" customFormat="1" hidden="1">
      <c r="B14" s="210"/>
      <c r="C14" s="91"/>
      <c r="D14" s="197">
        <v>0</v>
      </c>
      <c r="E14" s="197">
        <v>0</v>
      </c>
      <c r="F14" s="197">
        <v>0</v>
      </c>
      <c r="G14" s="197">
        <v>0</v>
      </c>
      <c r="H14" s="197">
        <v>0</v>
      </c>
      <c r="I14" s="197">
        <v>0</v>
      </c>
      <c r="J14" s="197">
        <v>0</v>
      </c>
      <c r="K14" s="197">
        <v>0</v>
      </c>
      <c r="L14" s="197">
        <v>0</v>
      </c>
      <c r="M14" s="211">
        <v>0</v>
      </c>
    </row>
    <row r="15" spans="2:13" customFormat="1" hidden="1">
      <c r="B15" s="210"/>
      <c r="C15" s="91"/>
      <c r="D15" s="197">
        <v>0</v>
      </c>
      <c r="E15" s="197">
        <v>0</v>
      </c>
      <c r="F15" s="197">
        <v>0</v>
      </c>
      <c r="G15" s="197">
        <v>0</v>
      </c>
      <c r="H15" s="197">
        <v>0</v>
      </c>
      <c r="I15" s="197">
        <v>0</v>
      </c>
      <c r="J15" s="197">
        <v>0</v>
      </c>
      <c r="K15" s="197">
        <v>0</v>
      </c>
      <c r="L15" s="197">
        <v>0</v>
      </c>
      <c r="M15" s="211">
        <v>0</v>
      </c>
    </row>
    <row r="16" spans="2:13" customFormat="1" hidden="1">
      <c r="B16" s="210"/>
      <c r="C16" s="91"/>
      <c r="D16" s="197">
        <v>0</v>
      </c>
      <c r="E16" s="197">
        <v>0</v>
      </c>
      <c r="F16" s="197">
        <v>0</v>
      </c>
      <c r="G16" s="197">
        <v>0</v>
      </c>
      <c r="H16" s="197">
        <v>0</v>
      </c>
      <c r="I16" s="197">
        <v>0</v>
      </c>
      <c r="J16" s="197">
        <v>0</v>
      </c>
      <c r="K16" s="197">
        <v>0</v>
      </c>
      <c r="L16" s="197">
        <v>0</v>
      </c>
      <c r="M16" s="211">
        <v>0</v>
      </c>
    </row>
    <row r="17" spans="1:13" hidden="1">
      <c r="A17"/>
      <c r="B17" s="210"/>
      <c r="C17" s="91"/>
      <c r="D17" s="197">
        <v>0</v>
      </c>
      <c r="E17" s="197">
        <v>0</v>
      </c>
      <c r="F17" s="197">
        <v>0</v>
      </c>
      <c r="G17" s="197">
        <v>0</v>
      </c>
      <c r="H17" s="197">
        <v>0</v>
      </c>
      <c r="I17" s="197">
        <v>0</v>
      </c>
      <c r="J17" s="197">
        <v>0</v>
      </c>
      <c r="K17" s="197">
        <v>0</v>
      </c>
      <c r="L17" s="197">
        <v>0</v>
      </c>
      <c r="M17" s="211">
        <v>0</v>
      </c>
    </row>
    <row r="18" spans="1:13" hidden="1">
      <c r="A18"/>
      <c r="B18" s="210"/>
      <c r="C18" s="91"/>
      <c r="D18" s="197">
        <v>0</v>
      </c>
      <c r="E18" s="197">
        <v>0</v>
      </c>
      <c r="F18" s="197">
        <v>0</v>
      </c>
      <c r="G18" s="197">
        <v>0</v>
      </c>
      <c r="H18" s="197">
        <v>0</v>
      </c>
      <c r="I18" s="197">
        <v>0</v>
      </c>
      <c r="J18" s="197">
        <v>0</v>
      </c>
      <c r="K18" s="197">
        <v>0</v>
      </c>
      <c r="L18" s="197">
        <v>0</v>
      </c>
      <c r="M18" s="211">
        <v>0</v>
      </c>
    </row>
    <row r="19" spans="1:13" hidden="1">
      <c r="A19"/>
      <c r="B19" s="210"/>
      <c r="C19" s="91"/>
      <c r="D19" s="197">
        <v>0</v>
      </c>
      <c r="E19" s="197">
        <v>0</v>
      </c>
      <c r="F19" s="197">
        <v>0</v>
      </c>
      <c r="G19" s="197">
        <v>0</v>
      </c>
      <c r="H19" s="197">
        <v>0</v>
      </c>
      <c r="I19" s="197">
        <v>0</v>
      </c>
      <c r="J19" s="197">
        <v>0</v>
      </c>
      <c r="K19" s="197">
        <v>0</v>
      </c>
      <c r="L19" s="197">
        <v>0</v>
      </c>
      <c r="M19" s="211">
        <v>0</v>
      </c>
    </row>
    <row r="20" spans="1:13" hidden="1">
      <c r="A20"/>
      <c r="B20" s="210"/>
      <c r="C20" s="91"/>
      <c r="D20" s="197">
        <v>0</v>
      </c>
      <c r="E20" s="197">
        <v>0</v>
      </c>
      <c r="F20" s="197">
        <v>0</v>
      </c>
      <c r="G20" s="197">
        <v>0</v>
      </c>
      <c r="H20" s="197">
        <v>0</v>
      </c>
      <c r="I20" s="197">
        <v>0</v>
      </c>
      <c r="J20" s="197">
        <v>0</v>
      </c>
      <c r="K20" s="197">
        <v>0</v>
      </c>
      <c r="L20" s="197">
        <v>0</v>
      </c>
      <c r="M20" s="211">
        <v>0</v>
      </c>
    </row>
    <row r="21" spans="1:13" hidden="1">
      <c r="A21"/>
      <c r="B21" s="210"/>
      <c r="C21" s="91"/>
      <c r="D21" s="197">
        <v>0</v>
      </c>
      <c r="E21" s="197">
        <v>0</v>
      </c>
      <c r="F21" s="197">
        <v>0</v>
      </c>
      <c r="G21" s="197">
        <v>0</v>
      </c>
      <c r="H21" s="197">
        <v>0</v>
      </c>
      <c r="I21" s="197">
        <v>0</v>
      </c>
      <c r="J21" s="197">
        <v>0</v>
      </c>
      <c r="K21" s="197">
        <v>0</v>
      </c>
      <c r="L21" s="197">
        <v>0</v>
      </c>
      <c r="M21" s="211">
        <v>0</v>
      </c>
    </row>
    <row r="22" spans="1:13" hidden="1">
      <c r="A22"/>
      <c r="B22" s="210"/>
      <c r="C22" s="91"/>
      <c r="D22" s="197">
        <v>0</v>
      </c>
      <c r="E22" s="197">
        <v>0</v>
      </c>
      <c r="F22" s="197">
        <v>0</v>
      </c>
      <c r="G22" s="197">
        <v>0</v>
      </c>
      <c r="H22" s="197">
        <v>0</v>
      </c>
      <c r="I22" s="197">
        <v>0</v>
      </c>
      <c r="J22" s="197">
        <v>0</v>
      </c>
      <c r="K22" s="197">
        <v>0</v>
      </c>
      <c r="L22" s="197">
        <v>0</v>
      </c>
      <c r="M22" s="211">
        <v>0</v>
      </c>
    </row>
    <row r="23" spans="1:13" hidden="1">
      <c r="A23"/>
      <c r="B23" s="210"/>
      <c r="C23" s="91"/>
      <c r="D23" s="197">
        <v>0</v>
      </c>
      <c r="E23" s="197">
        <v>0</v>
      </c>
      <c r="F23" s="197">
        <v>0</v>
      </c>
      <c r="G23" s="197">
        <v>0</v>
      </c>
      <c r="H23" s="197">
        <v>0</v>
      </c>
      <c r="I23" s="197">
        <v>0</v>
      </c>
      <c r="J23" s="197">
        <v>0</v>
      </c>
      <c r="K23" s="197">
        <v>0</v>
      </c>
      <c r="L23" s="197">
        <v>0</v>
      </c>
      <c r="M23" s="211">
        <v>0</v>
      </c>
    </row>
    <row r="24" spans="1:13" hidden="1">
      <c r="A24"/>
      <c r="B24" s="210"/>
      <c r="C24" s="91"/>
      <c r="D24" s="197">
        <v>0</v>
      </c>
      <c r="E24" s="197">
        <v>0</v>
      </c>
      <c r="F24" s="197">
        <v>0</v>
      </c>
      <c r="G24" s="197">
        <v>0</v>
      </c>
      <c r="H24" s="197">
        <v>0</v>
      </c>
      <c r="I24" s="197">
        <v>0</v>
      </c>
      <c r="J24" s="197">
        <v>0</v>
      </c>
      <c r="K24" s="197">
        <v>0</v>
      </c>
      <c r="L24" s="197">
        <v>0</v>
      </c>
      <c r="M24" s="211">
        <v>0</v>
      </c>
    </row>
    <row r="25" spans="1:13" hidden="1">
      <c r="A25"/>
      <c r="B25" s="210"/>
      <c r="C25" s="91"/>
      <c r="D25" s="197">
        <v>0</v>
      </c>
      <c r="E25" s="197">
        <v>0</v>
      </c>
      <c r="F25" s="197">
        <v>0</v>
      </c>
      <c r="G25" s="197">
        <v>0</v>
      </c>
      <c r="H25" s="197">
        <v>0</v>
      </c>
      <c r="I25" s="197">
        <v>0</v>
      </c>
      <c r="J25" s="197">
        <v>0</v>
      </c>
      <c r="K25" s="197">
        <v>0</v>
      </c>
      <c r="L25" s="197">
        <v>0</v>
      </c>
      <c r="M25" s="211">
        <v>0</v>
      </c>
    </row>
    <row r="26" spans="1:13" hidden="1">
      <c r="A26"/>
      <c r="B26" s="210"/>
      <c r="C26" s="91"/>
      <c r="D26" s="197">
        <v>0</v>
      </c>
      <c r="E26" s="197">
        <v>0</v>
      </c>
      <c r="F26" s="197">
        <v>0</v>
      </c>
      <c r="G26" s="197">
        <v>0</v>
      </c>
      <c r="H26" s="197">
        <v>0</v>
      </c>
      <c r="I26" s="197">
        <v>0</v>
      </c>
      <c r="J26" s="197">
        <v>0</v>
      </c>
      <c r="K26" s="197">
        <v>0</v>
      </c>
      <c r="L26" s="197">
        <v>0</v>
      </c>
      <c r="M26" s="211">
        <v>0</v>
      </c>
    </row>
    <row r="27" spans="1:13" hidden="1">
      <c r="A27"/>
      <c r="B27" s="210"/>
      <c r="C27" s="91"/>
      <c r="D27" s="197">
        <v>0</v>
      </c>
      <c r="E27" s="197">
        <v>0</v>
      </c>
      <c r="F27" s="197">
        <v>0</v>
      </c>
      <c r="G27" s="197">
        <v>0</v>
      </c>
      <c r="H27" s="197">
        <v>0</v>
      </c>
      <c r="I27" s="197">
        <v>0</v>
      </c>
      <c r="J27" s="197">
        <v>0</v>
      </c>
      <c r="K27" s="197">
        <v>0</v>
      </c>
      <c r="L27" s="197">
        <v>0</v>
      </c>
      <c r="M27" s="211">
        <v>0</v>
      </c>
    </row>
    <row r="28" spans="1:13" hidden="1">
      <c r="A28"/>
      <c r="B28" s="210"/>
      <c r="C28" s="91"/>
      <c r="D28" s="197">
        <v>0</v>
      </c>
      <c r="E28" s="197">
        <v>0</v>
      </c>
      <c r="F28" s="197">
        <v>0</v>
      </c>
      <c r="G28" s="197">
        <v>0</v>
      </c>
      <c r="H28" s="197">
        <v>0</v>
      </c>
      <c r="I28" s="197">
        <v>0</v>
      </c>
      <c r="J28" s="197">
        <v>0</v>
      </c>
      <c r="K28" s="197">
        <v>0</v>
      </c>
      <c r="L28" s="197">
        <v>0</v>
      </c>
      <c r="M28" s="211">
        <v>0</v>
      </c>
    </row>
    <row r="29" spans="1:13" hidden="1">
      <c r="A29"/>
      <c r="B29" s="210"/>
      <c r="C29" s="91"/>
      <c r="D29" s="197">
        <v>0</v>
      </c>
      <c r="E29" s="197">
        <v>0</v>
      </c>
      <c r="F29" s="197">
        <v>0</v>
      </c>
      <c r="G29" s="197">
        <v>0</v>
      </c>
      <c r="H29" s="197">
        <v>0</v>
      </c>
      <c r="I29" s="197">
        <v>0</v>
      </c>
      <c r="J29" s="197">
        <v>0</v>
      </c>
      <c r="K29" s="197">
        <v>0</v>
      </c>
      <c r="L29" s="197">
        <v>0</v>
      </c>
      <c r="M29" s="211">
        <v>0</v>
      </c>
    </row>
    <row r="30" spans="1:13" hidden="1">
      <c r="A30"/>
      <c r="B30" s="210"/>
      <c r="C30" s="91"/>
      <c r="D30" s="197">
        <v>0</v>
      </c>
      <c r="E30" s="197">
        <v>0</v>
      </c>
      <c r="F30" s="197">
        <v>0</v>
      </c>
      <c r="G30" s="197">
        <v>0</v>
      </c>
      <c r="H30" s="197">
        <v>0</v>
      </c>
      <c r="I30" s="197">
        <v>0</v>
      </c>
      <c r="J30" s="197">
        <v>0</v>
      </c>
      <c r="K30" s="197">
        <v>0</v>
      </c>
      <c r="L30" s="197">
        <v>0</v>
      </c>
      <c r="M30" s="211">
        <v>0</v>
      </c>
    </row>
    <row r="31" spans="1:13" hidden="1">
      <c r="A31"/>
      <c r="B31" s="210"/>
      <c r="C31" s="91"/>
      <c r="D31" s="197">
        <v>0</v>
      </c>
      <c r="E31" s="197">
        <v>0</v>
      </c>
      <c r="F31" s="197">
        <v>0</v>
      </c>
      <c r="G31" s="197">
        <v>0</v>
      </c>
      <c r="H31" s="197">
        <v>0</v>
      </c>
      <c r="I31" s="197">
        <v>0</v>
      </c>
      <c r="J31" s="197">
        <v>0</v>
      </c>
      <c r="K31" s="197">
        <v>0</v>
      </c>
      <c r="L31" s="197">
        <v>0</v>
      </c>
      <c r="M31" s="211">
        <v>0</v>
      </c>
    </row>
    <row r="32" spans="1:13" hidden="1">
      <c r="A32"/>
      <c r="B32" s="210"/>
      <c r="C32" s="91"/>
      <c r="D32" s="197">
        <v>0</v>
      </c>
      <c r="E32" s="197">
        <v>0</v>
      </c>
      <c r="F32" s="197">
        <v>0</v>
      </c>
      <c r="G32" s="197">
        <v>0</v>
      </c>
      <c r="H32" s="197">
        <v>0</v>
      </c>
      <c r="I32" s="197">
        <v>0</v>
      </c>
      <c r="J32" s="197">
        <v>0</v>
      </c>
      <c r="K32" s="197">
        <v>0</v>
      </c>
      <c r="L32" s="197">
        <v>0</v>
      </c>
      <c r="M32" s="211">
        <v>0</v>
      </c>
    </row>
    <row r="33" spans="1:13" hidden="1">
      <c r="A33"/>
      <c r="B33" s="210"/>
      <c r="C33" s="91"/>
      <c r="D33" s="197">
        <v>0</v>
      </c>
      <c r="E33" s="197">
        <v>0</v>
      </c>
      <c r="F33" s="197">
        <v>0</v>
      </c>
      <c r="G33" s="197">
        <v>0</v>
      </c>
      <c r="H33" s="197">
        <v>0</v>
      </c>
      <c r="I33" s="197">
        <v>0</v>
      </c>
      <c r="J33" s="197">
        <v>0</v>
      </c>
      <c r="K33" s="197">
        <v>0</v>
      </c>
      <c r="L33" s="197">
        <v>0</v>
      </c>
      <c r="M33" s="211">
        <v>0</v>
      </c>
    </row>
    <row r="34" spans="1:13" hidden="1">
      <c r="A34"/>
      <c r="B34" s="210"/>
      <c r="C34" s="91"/>
      <c r="D34" s="197">
        <v>0</v>
      </c>
      <c r="E34" s="197">
        <v>0</v>
      </c>
      <c r="F34" s="197">
        <v>0</v>
      </c>
      <c r="G34" s="197">
        <v>0</v>
      </c>
      <c r="H34" s="197">
        <v>0</v>
      </c>
      <c r="I34" s="197">
        <v>0</v>
      </c>
      <c r="J34" s="197">
        <v>0</v>
      </c>
      <c r="K34" s="197">
        <v>0</v>
      </c>
      <c r="L34" s="197">
        <v>0</v>
      </c>
      <c r="M34" s="211">
        <v>0</v>
      </c>
    </row>
    <row r="35" spans="1:13" hidden="1">
      <c r="A35"/>
      <c r="B35" s="210"/>
      <c r="C35" s="91"/>
      <c r="D35" s="197">
        <v>0</v>
      </c>
      <c r="E35" s="197">
        <v>0</v>
      </c>
      <c r="F35" s="197">
        <v>0</v>
      </c>
      <c r="G35" s="197">
        <v>0</v>
      </c>
      <c r="H35" s="197">
        <v>0</v>
      </c>
      <c r="I35" s="197">
        <v>0</v>
      </c>
      <c r="J35" s="197">
        <v>0</v>
      </c>
      <c r="K35" s="197">
        <v>0</v>
      </c>
      <c r="L35" s="197">
        <v>0</v>
      </c>
      <c r="M35" s="211">
        <v>0</v>
      </c>
    </row>
    <row r="36" spans="1:13" hidden="1">
      <c r="A36"/>
      <c r="B36" s="210"/>
      <c r="C36" s="91"/>
      <c r="D36" s="197">
        <v>0</v>
      </c>
      <c r="E36" s="197">
        <v>0</v>
      </c>
      <c r="F36" s="197">
        <v>0</v>
      </c>
      <c r="G36" s="197">
        <v>0</v>
      </c>
      <c r="H36" s="197">
        <v>0</v>
      </c>
      <c r="I36" s="197">
        <v>0</v>
      </c>
      <c r="J36" s="197">
        <v>0</v>
      </c>
      <c r="K36" s="197">
        <v>0</v>
      </c>
      <c r="L36" s="197">
        <v>0</v>
      </c>
      <c r="M36" s="211">
        <v>0</v>
      </c>
    </row>
    <row r="37" spans="1:13">
      <c r="A37"/>
      <c r="B37" s="210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212"/>
    </row>
    <row r="38" spans="1:13" s="18" customFormat="1" ht="15.75" thickBot="1">
      <c r="B38" s="243"/>
      <c r="C38" s="244"/>
      <c r="D38" s="245">
        <f>SUM(D4:D37)</f>
        <v>3168</v>
      </c>
      <c r="E38" s="245">
        <f t="shared" ref="E38:M38" si="0">SUM(E4:E37)</f>
        <v>2971</v>
      </c>
      <c r="F38" s="245">
        <f t="shared" si="0"/>
        <v>197</v>
      </c>
      <c r="G38" s="245">
        <f t="shared" si="0"/>
        <v>1545</v>
      </c>
      <c r="H38" s="245">
        <f t="shared" si="0"/>
        <v>0</v>
      </c>
      <c r="I38" s="245">
        <f t="shared" si="0"/>
        <v>0</v>
      </c>
      <c r="J38" s="245">
        <f t="shared" si="0"/>
        <v>0</v>
      </c>
      <c r="K38" s="245">
        <f t="shared" si="0"/>
        <v>0</v>
      </c>
      <c r="L38" s="245">
        <f t="shared" si="0"/>
        <v>0</v>
      </c>
      <c r="M38" s="246">
        <f t="shared" si="0"/>
        <v>0</v>
      </c>
    </row>
    <row r="39" spans="1:13" ht="15.75" thickTop="1">
      <c r="A39"/>
      <c r="B39" s="1"/>
      <c r="G39" s="9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U28"/>
  <sheetViews>
    <sheetView zoomScaleNormal="100" workbookViewId="0">
      <pane ySplit="3" topLeftCell="A4" activePane="bottomLeft" state="frozen"/>
      <selection pane="bottomLeft" activeCell="G34" sqref="G34"/>
    </sheetView>
  </sheetViews>
  <sheetFormatPr defaultRowHeight="15"/>
  <cols>
    <col min="2" max="2" width="12.140625" style="1" customWidth="1"/>
    <col min="3" max="3" width="9.42578125" customWidth="1"/>
    <col min="4" max="4" width="8.7109375" customWidth="1"/>
    <col min="7" max="8" width="8.7109375" customWidth="1"/>
    <col min="14" max="14" width="9.42578125" customWidth="1"/>
    <col min="15" max="15" width="12.28515625" customWidth="1"/>
    <col min="16" max="16" width="11.5703125" customWidth="1"/>
    <col min="17" max="17" width="12.28515625" customWidth="1"/>
    <col min="18" max="18" width="11.85546875" customWidth="1"/>
    <col min="19" max="20" width="12.28515625" customWidth="1"/>
    <col min="21" max="21" width="9.7109375" customWidth="1"/>
  </cols>
  <sheetData>
    <row r="1" spans="2:21" ht="15.75" thickBot="1"/>
    <row r="2" spans="2:21" ht="15.75" customHeight="1" thickTop="1">
      <c r="B2" s="49"/>
      <c r="C2" s="41"/>
      <c r="D2" s="67"/>
      <c r="E2" s="43" t="s">
        <v>81</v>
      </c>
      <c r="F2" s="43"/>
      <c r="G2" s="66"/>
      <c r="H2" s="67"/>
      <c r="I2" s="43" t="s">
        <v>82</v>
      </c>
      <c r="J2" s="43"/>
      <c r="K2" s="8"/>
      <c r="L2" s="43" t="s">
        <v>69</v>
      </c>
      <c r="M2" s="43"/>
      <c r="N2" s="43"/>
      <c r="O2" s="43"/>
      <c r="P2" s="43"/>
      <c r="Q2" s="43"/>
      <c r="R2" s="43"/>
      <c r="S2" s="43"/>
      <c r="T2" s="43"/>
      <c r="U2" s="44"/>
    </row>
    <row r="3" spans="2:21" ht="49.5" customHeight="1" thickBot="1">
      <c r="B3" s="50" t="s">
        <v>35</v>
      </c>
      <c r="C3" s="45" t="s">
        <v>24</v>
      </c>
      <c r="D3" s="45" t="s">
        <v>83</v>
      </c>
      <c r="E3" s="3" t="s">
        <v>18</v>
      </c>
      <c r="F3" s="3" t="s">
        <v>25</v>
      </c>
      <c r="G3" s="65" t="s">
        <v>16</v>
      </c>
      <c r="H3" s="45" t="s">
        <v>83</v>
      </c>
      <c r="I3" s="3" t="s">
        <v>18</v>
      </c>
      <c r="J3" s="3" t="s">
        <v>25</v>
      </c>
      <c r="K3" s="46" t="s">
        <v>16</v>
      </c>
      <c r="L3" s="4" t="s">
        <v>2</v>
      </c>
      <c r="M3" s="10" t="s">
        <v>26</v>
      </c>
      <c r="N3" s="10" t="s">
        <v>27</v>
      </c>
      <c r="O3" s="2" t="s">
        <v>29</v>
      </c>
      <c r="P3" s="2" t="s">
        <v>28</v>
      </c>
      <c r="Q3" s="2" t="s">
        <v>30</v>
      </c>
      <c r="R3" s="2" t="s">
        <v>32</v>
      </c>
      <c r="S3" s="2" t="s">
        <v>31</v>
      </c>
      <c r="T3" s="2" t="s">
        <v>33</v>
      </c>
      <c r="U3" s="5" t="s">
        <v>34</v>
      </c>
    </row>
    <row r="4" spans="2:21" ht="15.75" thickTop="1">
      <c r="B4" s="256"/>
      <c r="C4" s="88"/>
      <c r="D4" s="197">
        <v>0</v>
      </c>
      <c r="E4" s="197">
        <v>0</v>
      </c>
      <c r="F4" s="197">
        <v>0</v>
      </c>
      <c r="G4" s="135">
        <v>0</v>
      </c>
      <c r="H4" s="197">
        <v>0</v>
      </c>
      <c r="I4" s="197">
        <v>0</v>
      </c>
      <c r="J4" s="197">
        <v>0</v>
      </c>
      <c r="K4" s="135">
        <v>0</v>
      </c>
      <c r="L4" s="197">
        <v>0</v>
      </c>
      <c r="M4" s="135">
        <v>0</v>
      </c>
      <c r="N4" s="197">
        <v>0</v>
      </c>
      <c r="O4" s="197">
        <v>0</v>
      </c>
      <c r="P4" s="197">
        <v>0</v>
      </c>
      <c r="Q4" s="197">
        <v>0</v>
      </c>
      <c r="R4" s="197">
        <v>0</v>
      </c>
      <c r="S4" s="197">
        <v>0</v>
      </c>
      <c r="T4" s="197">
        <v>0</v>
      </c>
      <c r="U4" s="209">
        <v>0</v>
      </c>
    </row>
    <row r="5" spans="2:21">
      <c r="B5" s="235"/>
      <c r="C5" s="91"/>
      <c r="D5" s="197">
        <v>0</v>
      </c>
      <c r="E5" s="197">
        <v>0</v>
      </c>
      <c r="F5" s="197">
        <v>0</v>
      </c>
      <c r="G5" s="135">
        <v>0</v>
      </c>
      <c r="H5" s="197">
        <v>0</v>
      </c>
      <c r="I5" s="197">
        <v>0</v>
      </c>
      <c r="J5" s="197">
        <v>0</v>
      </c>
      <c r="K5" s="197">
        <v>0</v>
      </c>
      <c r="L5" s="197">
        <v>0</v>
      </c>
      <c r="M5" s="135">
        <v>0</v>
      </c>
      <c r="N5" s="197">
        <v>0</v>
      </c>
      <c r="O5" s="197">
        <v>0</v>
      </c>
      <c r="P5" s="197">
        <v>0</v>
      </c>
      <c r="Q5" s="197">
        <v>0</v>
      </c>
      <c r="R5" s="197">
        <v>0</v>
      </c>
      <c r="S5" s="197">
        <v>0</v>
      </c>
      <c r="T5" s="197">
        <v>0</v>
      </c>
      <c r="U5" s="211">
        <v>0</v>
      </c>
    </row>
    <row r="6" spans="2:21">
      <c r="B6" s="235"/>
      <c r="C6" s="91"/>
      <c r="D6" s="197">
        <v>0</v>
      </c>
      <c r="E6" s="197">
        <v>0</v>
      </c>
      <c r="F6" s="197">
        <v>0</v>
      </c>
      <c r="G6" s="135">
        <v>0</v>
      </c>
      <c r="H6" s="197">
        <v>0</v>
      </c>
      <c r="I6" s="197">
        <v>0</v>
      </c>
      <c r="J6" s="197">
        <v>0</v>
      </c>
      <c r="K6" s="197">
        <v>0</v>
      </c>
      <c r="L6" s="197">
        <v>0</v>
      </c>
      <c r="M6" s="135">
        <v>0</v>
      </c>
      <c r="N6" s="197">
        <v>0</v>
      </c>
      <c r="O6" s="197">
        <v>0</v>
      </c>
      <c r="P6" s="197">
        <v>0</v>
      </c>
      <c r="Q6" s="197">
        <v>0</v>
      </c>
      <c r="R6" s="197">
        <v>0</v>
      </c>
      <c r="S6" s="197">
        <v>0</v>
      </c>
      <c r="T6" s="197">
        <v>0</v>
      </c>
      <c r="U6" s="211">
        <v>0</v>
      </c>
    </row>
    <row r="7" spans="2:21" hidden="1">
      <c r="B7" s="235"/>
      <c r="C7" s="91"/>
      <c r="D7" s="135">
        <v>0</v>
      </c>
      <c r="E7" s="197">
        <v>0</v>
      </c>
      <c r="F7" s="197">
        <v>0</v>
      </c>
      <c r="G7" s="197">
        <v>0</v>
      </c>
      <c r="H7" s="197">
        <v>0</v>
      </c>
      <c r="I7" s="197">
        <v>0</v>
      </c>
      <c r="J7" s="197">
        <v>0</v>
      </c>
      <c r="K7" s="197">
        <v>0</v>
      </c>
      <c r="L7" s="197">
        <v>0</v>
      </c>
      <c r="M7" s="135">
        <v>0</v>
      </c>
      <c r="N7" s="197">
        <v>0</v>
      </c>
      <c r="O7" s="197">
        <v>0</v>
      </c>
      <c r="P7" s="197">
        <v>0</v>
      </c>
      <c r="Q7" s="197">
        <v>0</v>
      </c>
      <c r="R7" s="197">
        <v>0</v>
      </c>
      <c r="S7" s="197">
        <v>0</v>
      </c>
      <c r="T7" s="197">
        <v>0</v>
      </c>
      <c r="U7" s="211">
        <v>0</v>
      </c>
    </row>
    <row r="8" spans="2:21" hidden="1">
      <c r="B8" s="235"/>
      <c r="C8" s="91"/>
      <c r="D8" s="135">
        <v>0</v>
      </c>
      <c r="E8" s="197">
        <v>0</v>
      </c>
      <c r="F8" s="197">
        <v>0</v>
      </c>
      <c r="G8" s="197">
        <v>0</v>
      </c>
      <c r="H8" s="197">
        <v>0</v>
      </c>
      <c r="I8" s="197">
        <v>0</v>
      </c>
      <c r="J8" s="197">
        <v>0</v>
      </c>
      <c r="K8" s="197">
        <v>0</v>
      </c>
      <c r="L8" s="197">
        <v>0</v>
      </c>
      <c r="M8" s="135">
        <v>0</v>
      </c>
      <c r="N8" s="197">
        <v>0</v>
      </c>
      <c r="O8" s="197">
        <v>0</v>
      </c>
      <c r="P8" s="197">
        <v>0</v>
      </c>
      <c r="Q8" s="197">
        <v>0</v>
      </c>
      <c r="R8" s="197">
        <v>0</v>
      </c>
      <c r="S8" s="197">
        <v>0</v>
      </c>
      <c r="T8" s="197">
        <v>0</v>
      </c>
      <c r="U8" s="211">
        <v>0</v>
      </c>
    </row>
    <row r="9" spans="2:21" hidden="1">
      <c r="B9" s="235"/>
      <c r="C9" s="91"/>
      <c r="D9" s="135">
        <v>0</v>
      </c>
      <c r="E9" s="197">
        <v>0</v>
      </c>
      <c r="F9" s="197">
        <v>0</v>
      </c>
      <c r="G9" s="197">
        <v>0</v>
      </c>
      <c r="H9" s="197">
        <v>0</v>
      </c>
      <c r="I9" s="197">
        <v>0</v>
      </c>
      <c r="J9" s="197">
        <v>0</v>
      </c>
      <c r="K9" s="197">
        <v>0</v>
      </c>
      <c r="L9" s="197">
        <v>0</v>
      </c>
      <c r="M9" s="135">
        <v>0</v>
      </c>
      <c r="N9" s="197">
        <v>0</v>
      </c>
      <c r="O9" s="197">
        <v>0</v>
      </c>
      <c r="P9" s="197">
        <v>0</v>
      </c>
      <c r="Q9" s="197">
        <v>0</v>
      </c>
      <c r="R9" s="197">
        <v>0</v>
      </c>
      <c r="S9" s="197">
        <v>0</v>
      </c>
      <c r="T9" s="197">
        <v>0</v>
      </c>
      <c r="U9" s="211">
        <v>0</v>
      </c>
    </row>
    <row r="10" spans="2:21" hidden="1">
      <c r="B10" s="235"/>
      <c r="C10" s="91"/>
      <c r="D10" s="135">
        <v>0</v>
      </c>
      <c r="E10" s="197">
        <v>0</v>
      </c>
      <c r="F10" s="197">
        <v>0</v>
      </c>
      <c r="G10" s="197">
        <v>0</v>
      </c>
      <c r="H10" s="197">
        <v>0</v>
      </c>
      <c r="I10" s="197">
        <v>0</v>
      </c>
      <c r="J10" s="197">
        <v>0</v>
      </c>
      <c r="K10" s="197">
        <v>0</v>
      </c>
      <c r="L10" s="197">
        <v>0</v>
      </c>
      <c r="M10" s="135">
        <v>0</v>
      </c>
      <c r="N10" s="197">
        <v>0</v>
      </c>
      <c r="O10" s="197">
        <v>0</v>
      </c>
      <c r="P10" s="197">
        <v>0</v>
      </c>
      <c r="Q10" s="197">
        <v>0</v>
      </c>
      <c r="R10" s="197">
        <v>0</v>
      </c>
      <c r="S10" s="197">
        <v>0</v>
      </c>
      <c r="T10" s="197">
        <v>0</v>
      </c>
      <c r="U10" s="214">
        <v>0</v>
      </c>
    </row>
    <row r="11" spans="2:21" hidden="1">
      <c r="B11" s="210"/>
      <c r="C11" s="91"/>
      <c r="D11" s="135">
        <v>0</v>
      </c>
      <c r="E11" s="197">
        <v>0</v>
      </c>
      <c r="F11" s="197">
        <v>0</v>
      </c>
      <c r="G11" s="197">
        <v>0</v>
      </c>
      <c r="H11" s="197">
        <v>0</v>
      </c>
      <c r="I11" s="197">
        <v>0</v>
      </c>
      <c r="J11" s="197">
        <v>0</v>
      </c>
      <c r="K11" s="197">
        <v>0</v>
      </c>
      <c r="L11" s="197">
        <v>0</v>
      </c>
      <c r="M11" s="135">
        <v>0</v>
      </c>
      <c r="N11" s="197">
        <v>0</v>
      </c>
      <c r="O11" s="197">
        <v>0</v>
      </c>
      <c r="P11" s="197">
        <v>0</v>
      </c>
      <c r="Q11" s="197">
        <v>0</v>
      </c>
      <c r="R11" s="197">
        <v>0</v>
      </c>
      <c r="S11" s="197">
        <v>0</v>
      </c>
      <c r="T11" s="197">
        <v>0</v>
      </c>
      <c r="U11" s="214">
        <v>0</v>
      </c>
    </row>
    <row r="12" spans="2:21" hidden="1">
      <c r="B12" s="210"/>
      <c r="C12" s="91"/>
      <c r="D12" s="135">
        <v>0</v>
      </c>
      <c r="E12" s="197">
        <v>0</v>
      </c>
      <c r="F12" s="197">
        <v>0</v>
      </c>
      <c r="G12" s="197">
        <v>0</v>
      </c>
      <c r="H12" s="197">
        <v>0</v>
      </c>
      <c r="I12" s="197">
        <v>0</v>
      </c>
      <c r="J12" s="197">
        <v>0</v>
      </c>
      <c r="K12" s="197">
        <v>0</v>
      </c>
      <c r="L12" s="197">
        <v>0</v>
      </c>
      <c r="M12" s="135">
        <v>0</v>
      </c>
      <c r="N12" s="197">
        <v>0</v>
      </c>
      <c r="O12" s="197">
        <v>0</v>
      </c>
      <c r="P12" s="197">
        <v>0</v>
      </c>
      <c r="Q12" s="197">
        <v>0</v>
      </c>
      <c r="R12" s="197">
        <v>0</v>
      </c>
      <c r="S12" s="197">
        <v>0</v>
      </c>
      <c r="T12" s="197">
        <v>0</v>
      </c>
      <c r="U12" s="214">
        <v>0</v>
      </c>
    </row>
    <row r="13" spans="2:21" hidden="1">
      <c r="B13" s="210"/>
      <c r="C13" s="91"/>
      <c r="D13" s="135">
        <v>0</v>
      </c>
      <c r="E13" s="197">
        <v>0</v>
      </c>
      <c r="F13" s="197">
        <v>0</v>
      </c>
      <c r="G13" s="197">
        <v>0</v>
      </c>
      <c r="H13" s="197">
        <v>0</v>
      </c>
      <c r="I13" s="197">
        <v>0</v>
      </c>
      <c r="J13" s="197">
        <v>0</v>
      </c>
      <c r="K13" s="197">
        <v>0</v>
      </c>
      <c r="L13" s="197">
        <v>0</v>
      </c>
      <c r="M13" s="135">
        <v>0</v>
      </c>
      <c r="N13" s="197">
        <v>0</v>
      </c>
      <c r="O13" s="197">
        <v>0</v>
      </c>
      <c r="P13" s="197">
        <v>0</v>
      </c>
      <c r="Q13" s="197">
        <v>0</v>
      </c>
      <c r="R13" s="197">
        <v>0</v>
      </c>
      <c r="S13" s="197">
        <v>0</v>
      </c>
      <c r="T13" s="197">
        <v>0</v>
      </c>
      <c r="U13" s="214">
        <v>0</v>
      </c>
    </row>
    <row r="14" spans="2:21" hidden="1">
      <c r="B14" s="210"/>
      <c r="C14" s="91"/>
      <c r="D14" s="135">
        <v>0</v>
      </c>
      <c r="E14" s="197">
        <v>0</v>
      </c>
      <c r="F14" s="197">
        <v>0</v>
      </c>
      <c r="G14" s="197">
        <v>0</v>
      </c>
      <c r="H14" s="197">
        <v>0</v>
      </c>
      <c r="I14" s="197">
        <v>0</v>
      </c>
      <c r="J14" s="197">
        <v>0</v>
      </c>
      <c r="K14" s="197">
        <v>0</v>
      </c>
      <c r="L14" s="197">
        <v>0</v>
      </c>
      <c r="M14" s="135">
        <v>0</v>
      </c>
      <c r="N14" s="197">
        <v>0</v>
      </c>
      <c r="O14" s="197">
        <v>0</v>
      </c>
      <c r="P14" s="197">
        <v>0</v>
      </c>
      <c r="Q14" s="197">
        <v>0</v>
      </c>
      <c r="R14" s="197">
        <v>0</v>
      </c>
      <c r="S14" s="197">
        <v>0</v>
      </c>
      <c r="T14" s="197">
        <v>0</v>
      </c>
      <c r="U14" s="214">
        <v>0</v>
      </c>
    </row>
    <row r="15" spans="2:21" hidden="1">
      <c r="B15" s="210"/>
      <c r="C15" s="91"/>
      <c r="D15" s="135">
        <v>0</v>
      </c>
      <c r="E15" s="197">
        <v>0</v>
      </c>
      <c r="F15" s="197">
        <v>0</v>
      </c>
      <c r="G15" s="197">
        <v>0</v>
      </c>
      <c r="H15" s="197">
        <v>0</v>
      </c>
      <c r="I15" s="197">
        <v>0</v>
      </c>
      <c r="J15" s="197">
        <v>0</v>
      </c>
      <c r="K15" s="197">
        <v>0</v>
      </c>
      <c r="L15" s="197">
        <v>0</v>
      </c>
      <c r="M15" s="135">
        <v>0</v>
      </c>
      <c r="N15" s="197">
        <v>0</v>
      </c>
      <c r="O15" s="197">
        <v>0</v>
      </c>
      <c r="P15" s="197">
        <v>0</v>
      </c>
      <c r="Q15" s="197">
        <v>0</v>
      </c>
      <c r="R15" s="197">
        <v>0</v>
      </c>
      <c r="S15" s="197">
        <v>0</v>
      </c>
      <c r="T15" s="197">
        <v>0</v>
      </c>
      <c r="U15" s="214">
        <v>0</v>
      </c>
    </row>
    <row r="16" spans="2:21" hidden="1">
      <c r="B16" s="210"/>
      <c r="C16" s="91"/>
      <c r="D16" s="135">
        <v>0</v>
      </c>
      <c r="E16" s="197">
        <v>0</v>
      </c>
      <c r="F16" s="197">
        <v>0</v>
      </c>
      <c r="G16" s="197">
        <v>0</v>
      </c>
      <c r="H16" s="197">
        <v>0</v>
      </c>
      <c r="I16" s="197">
        <v>0</v>
      </c>
      <c r="J16" s="197">
        <v>0</v>
      </c>
      <c r="K16" s="197">
        <v>0</v>
      </c>
      <c r="L16" s="197">
        <v>0</v>
      </c>
      <c r="M16" s="135">
        <v>0</v>
      </c>
      <c r="N16" s="197">
        <v>0</v>
      </c>
      <c r="O16" s="197">
        <v>0</v>
      </c>
      <c r="P16" s="197">
        <v>0</v>
      </c>
      <c r="Q16" s="197">
        <v>0</v>
      </c>
      <c r="R16" s="197">
        <v>0</v>
      </c>
      <c r="S16" s="197">
        <v>0</v>
      </c>
      <c r="T16" s="197">
        <v>0</v>
      </c>
      <c r="U16" s="214">
        <v>0</v>
      </c>
    </row>
    <row r="17" spans="2:21" hidden="1">
      <c r="B17" s="210"/>
      <c r="C17" s="91"/>
      <c r="D17" s="135">
        <v>0</v>
      </c>
      <c r="E17" s="197">
        <v>0</v>
      </c>
      <c r="F17" s="197">
        <v>0</v>
      </c>
      <c r="G17" s="197">
        <v>0</v>
      </c>
      <c r="H17" s="197">
        <v>0</v>
      </c>
      <c r="I17" s="197">
        <v>0</v>
      </c>
      <c r="J17" s="197">
        <v>0</v>
      </c>
      <c r="K17" s="197">
        <v>0</v>
      </c>
      <c r="L17" s="197">
        <v>0</v>
      </c>
      <c r="M17" s="135">
        <v>0</v>
      </c>
      <c r="N17" s="197">
        <v>0</v>
      </c>
      <c r="O17" s="197">
        <v>0</v>
      </c>
      <c r="P17" s="197">
        <v>0</v>
      </c>
      <c r="Q17" s="197">
        <v>0</v>
      </c>
      <c r="R17" s="197">
        <v>0</v>
      </c>
      <c r="S17" s="197">
        <v>0</v>
      </c>
      <c r="T17" s="197">
        <v>0</v>
      </c>
      <c r="U17" s="214">
        <v>0</v>
      </c>
    </row>
    <row r="18" spans="2:21" hidden="1">
      <c r="B18" s="210"/>
      <c r="C18" s="91"/>
      <c r="D18" s="135">
        <v>0</v>
      </c>
      <c r="E18" s="197">
        <v>0</v>
      </c>
      <c r="F18" s="197">
        <v>0</v>
      </c>
      <c r="G18" s="197">
        <v>0</v>
      </c>
      <c r="H18" s="197">
        <v>0</v>
      </c>
      <c r="I18" s="197">
        <v>0</v>
      </c>
      <c r="J18" s="197">
        <v>0</v>
      </c>
      <c r="K18" s="197">
        <v>0</v>
      </c>
      <c r="L18" s="197">
        <v>0</v>
      </c>
      <c r="M18" s="135">
        <v>0</v>
      </c>
      <c r="N18" s="197">
        <v>0</v>
      </c>
      <c r="O18" s="197">
        <v>0</v>
      </c>
      <c r="P18" s="197">
        <v>0</v>
      </c>
      <c r="Q18" s="197">
        <v>0</v>
      </c>
      <c r="R18" s="197">
        <v>0</v>
      </c>
      <c r="S18" s="197">
        <v>0</v>
      </c>
      <c r="T18" s="197">
        <v>0</v>
      </c>
      <c r="U18" s="214">
        <v>0</v>
      </c>
    </row>
    <row r="19" spans="2:21" hidden="1">
      <c r="B19" s="210"/>
      <c r="C19" s="91"/>
      <c r="D19" s="135">
        <v>0</v>
      </c>
      <c r="E19" s="197">
        <v>0</v>
      </c>
      <c r="F19" s="197">
        <v>0</v>
      </c>
      <c r="G19" s="197">
        <v>0</v>
      </c>
      <c r="H19" s="197">
        <v>0</v>
      </c>
      <c r="I19" s="197">
        <v>0</v>
      </c>
      <c r="J19" s="197">
        <v>0</v>
      </c>
      <c r="K19" s="197">
        <v>0</v>
      </c>
      <c r="L19" s="197">
        <v>0</v>
      </c>
      <c r="M19" s="135">
        <v>0</v>
      </c>
      <c r="N19" s="197">
        <v>0</v>
      </c>
      <c r="O19" s="197">
        <v>0</v>
      </c>
      <c r="P19" s="197">
        <v>0</v>
      </c>
      <c r="Q19" s="197">
        <v>0</v>
      </c>
      <c r="R19" s="197">
        <v>0</v>
      </c>
      <c r="S19" s="197">
        <v>0</v>
      </c>
      <c r="T19" s="197">
        <v>0</v>
      </c>
      <c r="U19" s="214">
        <v>0</v>
      </c>
    </row>
    <row r="20" spans="2:21" hidden="1">
      <c r="B20" s="210"/>
      <c r="C20" s="91"/>
      <c r="D20" s="135">
        <v>0</v>
      </c>
      <c r="E20" s="197">
        <v>0</v>
      </c>
      <c r="F20" s="197">
        <v>0</v>
      </c>
      <c r="G20" s="197">
        <v>0</v>
      </c>
      <c r="H20" s="197">
        <v>0</v>
      </c>
      <c r="I20" s="197">
        <v>0</v>
      </c>
      <c r="J20" s="197">
        <v>0</v>
      </c>
      <c r="K20" s="197">
        <v>0</v>
      </c>
      <c r="L20" s="197">
        <v>0</v>
      </c>
      <c r="M20" s="135">
        <v>0</v>
      </c>
      <c r="N20" s="197">
        <v>0</v>
      </c>
      <c r="O20" s="197">
        <v>0</v>
      </c>
      <c r="P20" s="197">
        <v>0</v>
      </c>
      <c r="Q20" s="197">
        <v>0</v>
      </c>
      <c r="R20" s="197">
        <v>0</v>
      </c>
      <c r="S20" s="197">
        <v>0</v>
      </c>
      <c r="T20" s="197">
        <v>0</v>
      </c>
      <c r="U20" s="214">
        <v>0</v>
      </c>
    </row>
    <row r="21" spans="2:21" hidden="1">
      <c r="B21" s="210"/>
      <c r="C21" s="91"/>
      <c r="D21" s="135">
        <v>0</v>
      </c>
      <c r="E21" s="197">
        <v>0</v>
      </c>
      <c r="F21" s="197">
        <v>0</v>
      </c>
      <c r="G21" s="197">
        <v>0</v>
      </c>
      <c r="H21" s="197">
        <v>0</v>
      </c>
      <c r="I21" s="197">
        <v>0</v>
      </c>
      <c r="J21" s="197">
        <v>0</v>
      </c>
      <c r="K21" s="197">
        <v>0</v>
      </c>
      <c r="L21" s="197">
        <v>0</v>
      </c>
      <c r="M21" s="135">
        <v>0</v>
      </c>
      <c r="N21" s="197">
        <v>0</v>
      </c>
      <c r="O21" s="197">
        <v>0</v>
      </c>
      <c r="P21" s="197">
        <v>0</v>
      </c>
      <c r="Q21" s="197">
        <v>0</v>
      </c>
      <c r="R21" s="197">
        <v>0</v>
      </c>
      <c r="S21" s="197">
        <v>0</v>
      </c>
      <c r="T21" s="197">
        <v>0</v>
      </c>
      <c r="U21" s="214">
        <v>0</v>
      </c>
    </row>
    <row r="22" spans="2:21" hidden="1">
      <c r="B22" s="210"/>
      <c r="C22" s="91"/>
      <c r="D22" s="135">
        <v>0</v>
      </c>
      <c r="E22" s="197">
        <v>0</v>
      </c>
      <c r="F22" s="197">
        <v>0</v>
      </c>
      <c r="G22" s="197">
        <v>0</v>
      </c>
      <c r="H22" s="197">
        <v>0</v>
      </c>
      <c r="I22" s="197">
        <v>0</v>
      </c>
      <c r="J22" s="197">
        <v>0</v>
      </c>
      <c r="K22" s="197">
        <v>0</v>
      </c>
      <c r="L22" s="197">
        <v>0</v>
      </c>
      <c r="M22" s="135">
        <v>0</v>
      </c>
      <c r="N22" s="197">
        <v>0</v>
      </c>
      <c r="O22" s="197">
        <v>0</v>
      </c>
      <c r="P22" s="197">
        <v>0</v>
      </c>
      <c r="Q22" s="197">
        <v>0</v>
      </c>
      <c r="R22" s="197">
        <v>0</v>
      </c>
      <c r="S22" s="197">
        <v>0</v>
      </c>
      <c r="T22" s="197">
        <v>0</v>
      </c>
      <c r="U22" s="214">
        <v>0</v>
      </c>
    </row>
    <row r="23" spans="2:21" hidden="1">
      <c r="B23" s="210"/>
      <c r="C23" s="91"/>
      <c r="D23" s="135">
        <v>0</v>
      </c>
      <c r="E23" s="197">
        <v>0</v>
      </c>
      <c r="F23" s="197">
        <v>0</v>
      </c>
      <c r="G23" s="197">
        <v>0</v>
      </c>
      <c r="H23" s="197">
        <v>0</v>
      </c>
      <c r="I23" s="197">
        <v>0</v>
      </c>
      <c r="J23" s="197">
        <v>0</v>
      </c>
      <c r="K23" s="197">
        <v>0</v>
      </c>
      <c r="L23" s="197">
        <v>0</v>
      </c>
      <c r="M23" s="135">
        <v>0</v>
      </c>
      <c r="N23" s="197">
        <v>0</v>
      </c>
      <c r="O23" s="197">
        <v>0</v>
      </c>
      <c r="P23" s="197">
        <v>0</v>
      </c>
      <c r="Q23" s="197">
        <v>0</v>
      </c>
      <c r="R23" s="197">
        <v>0</v>
      </c>
      <c r="S23" s="197">
        <v>0</v>
      </c>
      <c r="T23" s="197">
        <v>0</v>
      </c>
      <c r="U23" s="214">
        <v>0</v>
      </c>
    </row>
    <row r="24" spans="2:21" hidden="1">
      <c r="B24" s="210"/>
      <c r="C24" s="91"/>
      <c r="D24" s="135">
        <v>0</v>
      </c>
      <c r="E24" s="197">
        <v>0</v>
      </c>
      <c r="F24" s="197">
        <v>0</v>
      </c>
      <c r="G24" s="197">
        <v>0</v>
      </c>
      <c r="H24" s="197">
        <v>0</v>
      </c>
      <c r="I24" s="197">
        <v>0</v>
      </c>
      <c r="J24" s="197">
        <v>0</v>
      </c>
      <c r="K24" s="197">
        <v>0</v>
      </c>
      <c r="L24" s="197">
        <v>0</v>
      </c>
      <c r="M24" s="135">
        <v>0</v>
      </c>
      <c r="N24" s="197">
        <v>0</v>
      </c>
      <c r="O24" s="197">
        <v>0</v>
      </c>
      <c r="P24" s="197">
        <v>0</v>
      </c>
      <c r="Q24" s="197">
        <v>0</v>
      </c>
      <c r="R24" s="197">
        <v>0</v>
      </c>
      <c r="S24" s="197">
        <v>0</v>
      </c>
      <c r="T24" s="197">
        <v>0</v>
      </c>
      <c r="U24" s="214">
        <v>0</v>
      </c>
    </row>
    <row r="25" spans="2:21" hidden="1">
      <c r="B25" s="210"/>
      <c r="C25" s="91"/>
      <c r="D25" s="135">
        <v>0</v>
      </c>
      <c r="E25" s="197">
        <v>0</v>
      </c>
      <c r="F25" s="197">
        <v>0</v>
      </c>
      <c r="G25" s="197">
        <v>0</v>
      </c>
      <c r="H25" s="197">
        <v>0</v>
      </c>
      <c r="I25" s="197">
        <v>0</v>
      </c>
      <c r="J25" s="197">
        <v>0</v>
      </c>
      <c r="K25" s="197">
        <v>0</v>
      </c>
      <c r="L25" s="197">
        <v>0</v>
      </c>
      <c r="M25" s="135">
        <v>0</v>
      </c>
      <c r="N25" s="197">
        <v>0</v>
      </c>
      <c r="O25" s="197">
        <v>0</v>
      </c>
      <c r="P25" s="197">
        <v>0</v>
      </c>
      <c r="Q25" s="197">
        <v>0</v>
      </c>
      <c r="R25" s="197">
        <v>0</v>
      </c>
      <c r="S25" s="197">
        <v>0</v>
      </c>
      <c r="T25" s="197">
        <v>0</v>
      </c>
      <c r="U25" s="214">
        <v>0</v>
      </c>
    </row>
    <row r="26" spans="2:21" s="242" customFormat="1" ht="15.75" thickBot="1">
      <c r="B26" s="239"/>
      <c r="C26" s="240"/>
      <c r="D26" s="240">
        <f t="shared" ref="D26:U26" si="0">SUM(D4:D25)</f>
        <v>0</v>
      </c>
      <c r="E26" s="240">
        <f t="shared" si="0"/>
        <v>0</v>
      </c>
      <c r="F26" s="240">
        <f t="shared" si="0"/>
        <v>0</v>
      </c>
      <c r="G26" s="240">
        <f t="shared" si="0"/>
        <v>0</v>
      </c>
      <c r="H26" s="240">
        <f t="shared" si="0"/>
        <v>0</v>
      </c>
      <c r="I26" s="240">
        <f t="shared" si="0"/>
        <v>0</v>
      </c>
      <c r="J26" s="240">
        <f t="shared" si="0"/>
        <v>0</v>
      </c>
      <c r="K26" s="240">
        <f t="shared" si="0"/>
        <v>0</v>
      </c>
      <c r="L26" s="240">
        <f t="shared" si="0"/>
        <v>0</v>
      </c>
      <c r="M26" s="240">
        <f t="shared" si="0"/>
        <v>0</v>
      </c>
      <c r="N26" s="240">
        <f t="shared" si="0"/>
        <v>0</v>
      </c>
      <c r="O26" s="240">
        <f t="shared" si="0"/>
        <v>0</v>
      </c>
      <c r="P26" s="240">
        <f t="shared" si="0"/>
        <v>0</v>
      </c>
      <c r="Q26" s="240">
        <f t="shared" si="0"/>
        <v>0</v>
      </c>
      <c r="R26" s="240">
        <f t="shared" si="0"/>
        <v>0</v>
      </c>
      <c r="S26" s="240">
        <f t="shared" si="0"/>
        <v>0</v>
      </c>
      <c r="T26" s="240">
        <f t="shared" si="0"/>
        <v>0</v>
      </c>
      <c r="U26" s="241">
        <f t="shared" si="0"/>
        <v>0</v>
      </c>
    </row>
    <row r="27" spans="2:21" ht="15.75" thickTop="1"/>
    <row r="28" spans="2:21">
      <c r="B28" s="54" t="s">
        <v>247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J26"/>
  <sheetViews>
    <sheetView workbookViewId="0">
      <pane ySplit="3" topLeftCell="A4" activePane="bottomLeft" state="frozen"/>
      <selection pane="bottomLeft" activeCell="A11" sqref="A11:XFD24"/>
    </sheetView>
  </sheetViews>
  <sheetFormatPr defaultRowHeight="15"/>
  <cols>
    <col min="2" max="2" width="12.140625" style="1" customWidth="1"/>
    <col min="3" max="3" width="10.5703125" style="61" customWidth="1"/>
    <col min="4" max="4" width="10.5703125" customWidth="1"/>
    <col min="6" max="6" width="10" customWidth="1"/>
    <col min="8" max="8" width="13.28515625" customWidth="1"/>
    <col min="9" max="10" width="15.28515625" customWidth="1"/>
  </cols>
  <sheetData>
    <row r="1" spans="2:10" ht="15.75" thickBot="1"/>
    <row r="2" spans="2:10" ht="15.75" customHeight="1" thickTop="1">
      <c r="B2" s="49"/>
      <c r="C2" s="63"/>
      <c r="D2" s="47"/>
      <c r="E2" s="6"/>
      <c r="F2" s="41"/>
      <c r="G2" s="6"/>
      <c r="H2" s="9" t="s">
        <v>70</v>
      </c>
      <c r="I2" s="43"/>
      <c r="J2" s="44"/>
    </row>
    <row r="3" spans="2:10" ht="49.5" customHeight="1" thickBot="1">
      <c r="B3" s="60" t="s">
        <v>36</v>
      </c>
      <c r="C3" s="62" t="s">
        <v>37</v>
      </c>
      <c r="D3" s="62" t="s">
        <v>84</v>
      </c>
      <c r="E3" s="3" t="s">
        <v>16</v>
      </c>
      <c r="F3" s="62" t="s">
        <v>85</v>
      </c>
      <c r="G3" s="3" t="s">
        <v>16</v>
      </c>
      <c r="H3" s="2" t="s">
        <v>32</v>
      </c>
      <c r="I3" s="2" t="s">
        <v>33</v>
      </c>
      <c r="J3" s="253" t="s">
        <v>31</v>
      </c>
    </row>
    <row r="4" spans="2:10" ht="15.75" thickTop="1">
      <c r="B4" s="215">
        <v>41953</v>
      </c>
      <c r="C4" s="134" t="s">
        <v>245</v>
      </c>
      <c r="D4" s="208">
        <v>72</v>
      </c>
      <c r="E4" s="208">
        <v>390</v>
      </c>
      <c r="F4" s="208">
        <v>0</v>
      </c>
      <c r="G4" s="208">
        <v>0</v>
      </c>
      <c r="H4" s="250">
        <v>0</v>
      </c>
      <c r="I4" s="250">
        <v>101</v>
      </c>
      <c r="J4" s="251">
        <v>157</v>
      </c>
    </row>
    <row r="5" spans="2:10">
      <c r="B5" s="216">
        <v>41953</v>
      </c>
      <c r="C5" s="143" t="s">
        <v>248</v>
      </c>
      <c r="D5" s="197">
        <v>9</v>
      </c>
      <c r="E5" s="197">
        <v>60</v>
      </c>
      <c r="F5" s="197">
        <v>0</v>
      </c>
      <c r="G5" s="197">
        <v>0</v>
      </c>
      <c r="H5" s="197">
        <v>0</v>
      </c>
      <c r="I5" s="197">
        <v>6</v>
      </c>
      <c r="J5" s="214">
        <v>45</v>
      </c>
    </row>
    <row r="6" spans="2:10">
      <c r="B6" s="210">
        <v>41954</v>
      </c>
      <c r="C6" s="91" t="s">
        <v>245</v>
      </c>
      <c r="D6" s="197">
        <v>77</v>
      </c>
      <c r="E6" s="197">
        <v>415</v>
      </c>
      <c r="F6" s="197">
        <v>0</v>
      </c>
      <c r="G6" s="197">
        <v>0</v>
      </c>
      <c r="H6" s="197">
        <v>0</v>
      </c>
      <c r="I6" s="197">
        <v>106</v>
      </c>
      <c r="J6" s="214">
        <v>199</v>
      </c>
    </row>
    <row r="7" spans="2:10">
      <c r="B7" s="210">
        <v>41955</v>
      </c>
      <c r="C7" s="91" t="s">
        <v>245</v>
      </c>
      <c r="D7" s="197">
        <v>32</v>
      </c>
      <c r="E7" s="197">
        <v>210</v>
      </c>
      <c r="F7" s="197">
        <v>0</v>
      </c>
      <c r="G7" s="197">
        <v>0</v>
      </c>
      <c r="H7" s="197">
        <v>0</v>
      </c>
      <c r="I7" s="197">
        <v>23</v>
      </c>
      <c r="J7" s="214">
        <v>57</v>
      </c>
    </row>
    <row r="8" spans="2:10">
      <c r="B8" s="210">
        <v>41956</v>
      </c>
      <c r="C8" s="91" t="s">
        <v>245</v>
      </c>
      <c r="D8" s="197">
        <v>60</v>
      </c>
      <c r="E8" s="197">
        <v>345</v>
      </c>
      <c r="F8" s="197">
        <v>0</v>
      </c>
      <c r="G8" s="197">
        <v>0</v>
      </c>
      <c r="H8" s="197">
        <v>0</v>
      </c>
      <c r="I8" s="197">
        <v>77</v>
      </c>
      <c r="J8" s="214">
        <v>99</v>
      </c>
    </row>
    <row r="9" spans="2:10">
      <c r="B9" s="210">
        <v>74829</v>
      </c>
      <c r="C9" s="91" t="s">
        <v>245</v>
      </c>
      <c r="D9" s="197">
        <v>47</v>
      </c>
      <c r="E9" s="197">
        <v>260</v>
      </c>
      <c r="F9" s="197">
        <v>0</v>
      </c>
      <c r="G9" s="197">
        <v>0</v>
      </c>
      <c r="H9" s="197">
        <v>0</v>
      </c>
      <c r="I9" s="197">
        <v>25</v>
      </c>
      <c r="J9" s="214">
        <v>88</v>
      </c>
    </row>
    <row r="10" spans="2:10">
      <c r="B10" s="210">
        <v>41957</v>
      </c>
      <c r="C10" s="91" t="s">
        <v>249</v>
      </c>
      <c r="D10" s="197">
        <v>46</v>
      </c>
      <c r="E10" s="197">
        <v>260</v>
      </c>
      <c r="F10" s="197">
        <v>0</v>
      </c>
      <c r="G10" s="197">
        <v>0</v>
      </c>
      <c r="H10" s="197">
        <v>0</v>
      </c>
      <c r="I10" s="197">
        <v>84</v>
      </c>
      <c r="J10" s="214">
        <v>68</v>
      </c>
    </row>
    <row r="11" spans="2:10" hidden="1">
      <c r="B11" s="210"/>
      <c r="C11" s="91"/>
      <c r="D11" s="197">
        <v>0</v>
      </c>
      <c r="E11" s="197">
        <v>0</v>
      </c>
      <c r="F11" s="197">
        <v>0</v>
      </c>
      <c r="G11" s="197">
        <v>0</v>
      </c>
      <c r="H11" s="197">
        <v>0</v>
      </c>
      <c r="I11" s="197">
        <v>0</v>
      </c>
      <c r="J11" s="214">
        <v>0</v>
      </c>
    </row>
    <row r="12" spans="2:10" hidden="1">
      <c r="B12" s="210"/>
      <c r="C12" s="91"/>
      <c r="D12" s="197">
        <v>0</v>
      </c>
      <c r="E12" s="197">
        <v>0</v>
      </c>
      <c r="F12" s="197">
        <v>0</v>
      </c>
      <c r="G12" s="197">
        <v>0</v>
      </c>
      <c r="H12" s="197">
        <v>0</v>
      </c>
      <c r="I12" s="197">
        <v>0</v>
      </c>
      <c r="J12" s="214">
        <v>0</v>
      </c>
    </row>
    <row r="13" spans="2:10" hidden="1">
      <c r="B13" s="210"/>
      <c r="C13" s="91"/>
      <c r="D13" s="197">
        <v>0</v>
      </c>
      <c r="E13" s="197">
        <v>0</v>
      </c>
      <c r="F13" s="197">
        <v>0</v>
      </c>
      <c r="G13" s="197">
        <v>0</v>
      </c>
      <c r="H13" s="197">
        <v>0</v>
      </c>
      <c r="I13" s="197">
        <v>0</v>
      </c>
      <c r="J13" s="214">
        <v>0</v>
      </c>
    </row>
    <row r="14" spans="2:10" hidden="1">
      <c r="B14" s="210"/>
      <c r="C14" s="91"/>
      <c r="D14" s="197">
        <v>0</v>
      </c>
      <c r="E14" s="197">
        <v>0</v>
      </c>
      <c r="F14" s="197">
        <v>0</v>
      </c>
      <c r="G14" s="197">
        <v>0</v>
      </c>
      <c r="H14" s="197">
        <v>0</v>
      </c>
      <c r="I14" s="197">
        <v>0</v>
      </c>
      <c r="J14" s="214">
        <v>0</v>
      </c>
    </row>
    <row r="15" spans="2:10" hidden="1">
      <c r="B15" s="210"/>
      <c r="C15" s="91"/>
      <c r="D15" s="197">
        <v>0</v>
      </c>
      <c r="E15" s="197">
        <v>0</v>
      </c>
      <c r="F15" s="197">
        <v>0</v>
      </c>
      <c r="G15" s="197">
        <v>0</v>
      </c>
      <c r="H15" s="197">
        <v>0</v>
      </c>
      <c r="I15" s="197">
        <v>0</v>
      </c>
      <c r="J15" s="214">
        <v>0</v>
      </c>
    </row>
    <row r="16" spans="2:10" hidden="1">
      <c r="B16" s="210"/>
      <c r="C16" s="91"/>
      <c r="D16" s="197">
        <v>0</v>
      </c>
      <c r="E16" s="197">
        <v>0</v>
      </c>
      <c r="F16" s="197">
        <v>0</v>
      </c>
      <c r="G16" s="197">
        <v>0</v>
      </c>
      <c r="H16" s="197">
        <v>0</v>
      </c>
      <c r="I16" s="197">
        <v>0</v>
      </c>
      <c r="J16" s="214">
        <v>0</v>
      </c>
    </row>
    <row r="17" spans="2:10" hidden="1">
      <c r="B17" s="210"/>
      <c r="C17" s="91"/>
      <c r="D17" s="197">
        <v>0</v>
      </c>
      <c r="E17" s="197">
        <v>0</v>
      </c>
      <c r="F17" s="197">
        <v>0</v>
      </c>
      <c r="G17" s="197">
        <v>0</v>
      </c>
      <c r="H17" s="197">
        <v>0</v>
      </c>
      <c r="I17" s="197">
        <v>0</v>
      </c>
      <c r="J17" s="214">
        <v>0</v>
      </c>
    </row>
    <row r="18" spans="2:10" hidden="1">
      <c r="B18" s="210"/>
      <c r="C18" s="91"/>
      <c r="D18" s="197">
        <v>0</v>
      </c>
      <c r="E18" s="197">
        <v>0</v>
      </c>
      <c r="F18" s="197">
        <v>0</v>
      </c>
      <c r="G18" s="197">
        <v>0</v>
      </c>
      <c r="H18" s="197">
        <v>0</v>
      </c>
      <c r="I18" s="197">
        <v>0</v>
      </c>
      <c r="J18" s="214">
        <v>0</v>
      </c>
    </row>
    <row r="19" spans="2:10" hidden="1">
      <c r="B19" s="210"/>
      <c r="C19" s="91"/>
      <c r="D19" s="197">
        <v>0</v>
      </c>
      <c r="E19" s="197">
        <v>0</v>
      </c>
      <c r="F19" s="197">
        <v>0</v>
      </c>
      <c r="G19" s="197">
        <v>0</v>
      </c>
      <c r="H19" s="197">
        <v>0</v>
      </c>
      <c r="I19" s="197">
        <v>0</v>
      </c>
      <c r="J19" s="214">
        <v>0</v>
      </c>
    </row>
    <row r="20" spans="2:10" hidden="1">
      <c r="B20" s="210"/>
      <c r="C20" s="91"/>
      <c r="D20" s="197">
        <v>0</v>
      </c>
      <c r="E20" s="197">
        <v>0</v>
      </c>
      <c r="F20" s="197">
        <v>0</v>
      </c>
      <c r="G20" s="197">
        <v>0</v>
      </c>
      <c r="H20" s="197">
        <v>0</v>
      </c>
      <c r="I20" s="197">
        <v>0</v>
      </c>
      <c r="J20" s="214">
        <v>0</v>
      </c>
    </row>
    <row r="21" spans="2:10" hidden="1">
      <c r="B21" s="210"/>
      <c r="C21" s="91"/>
      <c r="D21" s="197">
        <v>0</v>
      </c>
      <c r="E21" s="197">
        <v>0</v>
      </c>
      <c r="F21" s="197">
        <v>0</v>
      </c>
      <c r="G21" s="197">
        <v>0</v>
      </c>
      <c r="H21" s="197">
        <v>0</v>
      </c>
      <c r="I21" s="197">
        <v>0</v>
      </c>
      <c r="J21" s="214">
        <v>0</v>
      </c>
    </row>
    <row r="22" spans="2:10" hidden="1">
      <c r="B22" s="210"/>
      <c r="C22" s="91"/>
      <c r="D22" s="197">
        <v>0</v>
      </c>
      <c r="E22" s="197">
        <v>0</v>
      </c>
      <c r="F22" s="197">
        <v>0</v>
      </c>
      <c r="G22" s="197">
        <v>0</v>
      </c>
      <c r="H22" s="197">
        <v>0</v>
      </c>
      <c r="I22" s="197">
        <v>0</v>
      </c>
      <c r="J22" s="214">
        <v>0</v>
      </c>
    </row>
    <row r="23" spans="2:10" hidden="1">
      <c r="B23" s="210"/>
      <c r="C23" s="91"/>
      <c r="D23" s="197">
        <v>0</v>
      </c>
      <c r="E23" s="197">
        <v>0</v>
      </c>
      <c r="F23" s="197">
        <v>0</v>
      </c>
      <c r="G23" s="197">
        <v>0</v>
      </c>
      <c r="H23" s="197">
        <v>0</v>
      </c>
      <c r="I23" s="197">
        <v>0</v>
      </c>
      <c r="J23" s="214">
        <v>0</v>
      </c>
    </row>
    <row r="24" spans="2:10" hidden="1">
      <c r="B24" s="210"/>
      <c r="C24" s="91"/>
      <c r="D24" s="197">
        <v>0</v>
      </c>
      <c r="E24" s="197">
        <v>0</v>
      </c>
      <c r="F24" s="197">
        <v>0</v>
      </c>
      <c r="G24" s="197">
        <v>0</v>
      </c>
      <c r="H24" s="197">
        <v>0</v>
      </c>
      <c r="I24" s="197">
        <v>0</v>
      </c>
      <c r="J24" s="214">
        <v>0</v>
      </c>
    </row>
    <row r="25" spans="2:10" s="18" customFormat="1" ht="14.25" customHeight="1" thickBot="1">
      <c r="B25" s="252"/>
      <c r="C25" s="240"/>
      <c r="D25" s="240">
        <f>SUM(D4:D24)</f>
        <v>343</v>
      </c>
      <c r="E25" s="240">
        <f t="shared" ref="E25:J25" si="0">SUM(E4:E24)</f>
        <v>1940</v>
      </c>
      <c r="F25" s="240">
        <f t="shared" si="0"/>
        <v>0</v>
      </c>
      <c r="G25" s="240">
        <f t="shared" si="0"/>
        <v>0</v>
      </c>
      <c r="H25" s="240">
        <f t="shared" si="0"/>
        <v>0</v>
      </c>
      <c r="I25" s="240">
        <f t="shared" si="0"/>
        <v>422</v>
      </c>
      <c r="J25" s="241">
        <f t="shared" si="0"/>
        <v>713</v>
      </c>
    </row>
    <row r="26" spans="2:10" ht="15.75" thickTop="1"/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49"/>
  <sheetViews>
    <sheetView workbookViewId="0">
      <pane ySplit="3" topLeftCell="A4" activePane="bottomLeft" state="frozen"/>
      <selection pane="bottomLeft" activeCell="E56" sqref="E56"/>
    </sheetView>
  </sheetViews>
  <sheetFormatPr defaultRowHeight="15"/>
  <cols>
    <col min="1" max="1" width="6.28515625" style="133" customWidth="1"/>
    <col min="2" max="2" width="13" style="54" customWidth="1"/>
    <col min="3" max="3" width="17.28515625" style="55" customWidth="1"/>
    <col min="4" max="4" width="14.7109375" style="29" bestFit="1" customWidth="1"/>
    <col min="5" max="5" width="17.7109375" style="54" customWidth="1"/>
    <col min="6" max="6" width="10" style="1" bestFit="1" customWidth="1"/>
    <col min="7" max="7" width="11.42578125" style="16" customWidth="1"/>
    <col min="8" max="9" width="9.85546875" style="26" customWidth="1"/>
    <col min="10" max="10" width="8.28515625" customWidth="1"/>
    <col min="11" max="11" width="9.7109375" hidden="1" customWidth="1"/>
    <col min="12" max="15" width="8.28515625" hidden="1" customWidth="1"/>
    <col min="16" max="16" width="8.28515625" customWidth="1"/>
    <col min="17" max="18" width="8.28515625" hidden="1" customWidth="1"/>
    <col min="19" max="19" width="8.28515625" customWidth="1"/>
    <col min="20" max="23" width="8.28515625" hidden="1" customWidth="1"/>
    <col min="24" max="24" width="8.28515625" customWidth="1"/>
    <col min="25" max="27" width="8.28515625" hidden="1" customWidth="1"/>
  </cols>
  <sheetData>
    <row r="1" spans="2:27" ht="15.75" thickBot="1"/>
    <row r="2" spans="2:27" ht="15.75" customHeight="1" thickTop="1">
      <c r="B2" s="58" t="s">
        <v>38</v>
      </c>
      <c r="C2" s="362" t="s">
        <v>71</v>
      </c>
      <c r="D2" s="363" t="s">
        <v>72</v>
      </c>
      <c r="E2" s="371" t="s">
        <v>0</v>
      </c>
      <c r="F2" s="364" t="s">
        <v>11</v>
      </c>
      <c r="G2" s="365" t="s">
        <v>39</v>
      </c>
      <c r="H2" s="366" t="s">
        <v>66</v>
      </c>
      <c r="I2" s="366" t="s">
        <v>66</v>
      </c>
      <c r="J2" s="393">
        <v>100</v>
      </c>
      <c r="K2" s="394"/>
      <c r="L2" s="394"/>
      <c r="M2" s="394"/>
      <c r="N2" s="395"/>
      <c r="O2" s="390">
        <v>201</v>
      </c>
      <c r="P2" s="391"/>
      <c r="Q2" s="391"/>
      <c r="R2" s="392"/>
      <c r="S2" s="396">
        <v>300</v>
      </c>
      <c r="T2" s="394"/>
      <c r="U2" s="395"/>
      <c r="V2" s="312">
        <v>301</v>
      </c>
      <c r="W2" s="120">
        <v>315</v>
      </c>
      <c r="X2" s="397">
        <v>400</v>
      </c>
      <c r="Y2" s="391"/>
      <c r="Z2" s="391"/>
      <c r="AA2" s="398"/>
    </row>
    <row r="3" spans="2:27" ht="13.5" customHeight="1" thickBot="1">
      <c r="B3" s="59"/>
      <c r="C3" s="367" t="s">
        <v>63</v>
      </c>
      <c r="D3" s="368" t="s">
        <v>63</v>
      </c>
      <c r="E3" s="372"/>
      <c r="F3" s="369"/>
      <c r="G3" s="3"/>
      <c r="H3" s="370" t="s">
        <v>73</v>
      </c>
      <c r="I3" s="370" t="s">
        <v>74</v>
      </c>
      <c r="J3" s="117" t="s">
        <v>18</v>
      </c>
      <c r="K3" s="117" t="s">
        <v>148</v>
      </c>
      <c r="L3" s="117" t="s">
        <v>40</v>
      </c>
      <c r="M3" s="117" t="s">
        <v>19</v>
      </c>
      <c r="N3" s="219" t="s">
        <v>25</v>
      </c>
      <c r="O3" s="217" t="s">
        <v>147</v>
      </c>
      <c r="P3" s="118" t="s">
        <v>18</v>
      </c>
      <c r="Q3" s="118" t="s">
        <v>40</v>
      </c>
      <c r="R3" s="219" t="s">
        <v>25</v>
      </c>
      <c r="S3" s="221" t="s">
        <v>18</v>
      </c>
      <c r="T3" s="117" t="s">
        <v>40</v>
      </c>
      <c r="U3" s="219" t="s">
        <v>25</v>
      </c>
      <c r="V3" s="221" t="s">
        <v>18</v>
      </c>
      <c r="W3" s="117" t="s">
        <v>18</v>
      </c>
      <c r="X3" s="117" t="s">
        <v>18</v>
      </c>
      <c r="Y3" s="117" t="s">
        <v>40</v>
      </c>
      <c r="Z3" s="117" t="s">
        <v>19</v>
      </c>
      <c r="AA3" s="119" t="s">
        <v>25</v>
      </c>
    </row>
    <row r="4" spans="2:27" ht="15.75" thickTop="1">
      <c r="B4" s="374">
        <v>1867</v>
      </c>
      <c r="C4" s="257"/>
      <c r="D4" s="234"/>
      <c r="E4" s="134" t="s">
        <v>236</v>
      </c>
      <c r="F4" s="258">
        <v>41951</v>
      </c>
      <c r="G4" s="213" t="s">
        <v>202</v>
      </c>
      <c r="H4" s="222">
        <v>0.35416666666666669</v>
      </c>
      <c r="I4" s="222">
        <v>0.37152777777777773</v>
      </c>
      <c r="J4" s="135">
        <v>400</v>
      </c>
      <c r="K4" s="135">
        <v>0</v>
      </c>
      <c r="L4" s="135">
        <v>0</v>
      </c>
      <c r="M4" s="135">
        <v>0</v>
      </c>
      <c r="N4" s="220">
        <v>0</v>
      </c>
      <c r="O4" s="218">
        <v>0</v>
      </c>
      <c r="P4" s="135">
        <v>0</v>
      </c>
      <c r="Q4" s="135">
        <v>0</v>
      </c>
      <c r="R4" s="220">
        <v>0</v>
      </c>
      <c r="S4" s="135">
        <v>0</v>
      </c>
      <c r="T4" s="135">
        <v>0</v>
      </c>
      <c r="U4" s="220">
        <v>0</v>
      </c>
      <c r="V4" s="218">
        <v>0</v>
      </c>
      <c r="W4" s="135">
        <v>0</v>
      </c>
      <c r="X4" s="135">
        <v>0</v>
      </c>
      <c r="Y4" s="135">
        <v>0</v>
      </c>
      <c r="Z4" s="135">
        <v>0</v>
      </c>
      <c r="AA4" s="137">
        <v>0</v>
      </c>
    </row>
    <row r="5" spans="2:27">
      <c r="B5" s="116">
        <v>1868</v>
      </c>
      <c r="C5" s="259"/>
      <c r="D5" s="111"/>
      <c r="E5" s="91" t="s">
        <v>236</v>
      </c>
      <c r="F5" s="260">
        <v>41951</v>
      </c>
      <c r="G5" s="135" t="s">
        <v>202</v>
      </c>
      <c r="H5" s="136">
        <v>0.42708333333333331</v>
      </c>
      <c r="I5" s="136">
        <v>0.44791666666666669</v>
      </c>
      <c r="J5" s="135">
        <v>292</v>
      </c>
      <c r="K5" s="135">
        <v>0</v>
      </c>
      <c r="L5" s="135">
        <v>0</v>
      </c>
      <c r="M5" s="135">
        <v>0</v>
      </c>
      <c r="N5" s="220">
        <v>0</v>
      </c>
      <c r="O5" s="218">
        <v>0</v>
      </c>
      <c r="P5" s="135">
        <v>1800</v>
      </c>
      <c r="Q5" s="135">
        <v>0</v>
      </c>
      <c r="R5" s="220">
        <v>0</v>
      </c>
      <c r="S5" s="135">
        <v>0</v>
      </c>
      <c r="T5" s="135">
        <v>0</v>
      </c>
      <c r="U5" s="220">
        <v>0</v>
      </c>
      <c r="V5" s="218">
        <v>0</v>
      </c>
      <c r="W5" s="135">
        <v>0</v>
      </c>
      <c r="X5" s="135">
        <v>0</v>
      </c>
      <c r="Y5" s="135">
        <v>0</v>
      </c>
      <c r="Z5" s="135">
        <v>0</v>
      </c>
      <c r="AA5" s="137">
        <v>0</v>
      </c>
    </row>
    <row r="6" spans="2:27">
      <c r="B6" s="116">
        <v>1869</v>
      </c>
      <c r="C6" s="259"/>
      <c r="D6" s="111"/>
      <c r="E6" s="91" t="s">
        <v>250</v>
      </c>
      <c r="F6" s="260">
        <v>41953</v>
      </c>
      <c r="G6" s="135" t="s">
        <v>200</v>
      </c>
      <c r="H6" s="136">
        <v>0.39583333333333331</v>
      </c>
      <c r="I6" s="136">
        <v>0.4375</v>
      </c>
      <c r="J6" s="135">
        <v>560</v>
      </c>
      <c r="K6" s="135">
        <v>0</v>
      </c>
      <c r="L6" s="135">
        <v>0</v>
      </c>
      <c r="M6" s="135">
        <v>0</v>
      </c>
      <c r="N6" s="220">
        <v>0</v>
      </c>
      <c r="O6" s="218">
        <v>0</v>
      </c>
      <c r="P6" s="135">
        <v>0</v>
      </c>
      <c r="Q6" s="135">
        <v>0</v>
      </c>
      <c r="R6" s="220">
        <v>0</v>
      </c>
      <c r="S6" s="135">
        <v>0</v>
      </c>
      <c r="T6" s="135">
        <v>0</v>
      </c>
      <c r="U6" s="220">
        <v>0</v>
      </c>
      <c r="V6" s="218">
        <v>0</v>
      </c>
      <c r="W6" s="135">
        <v>0</v>
      </c>
      <c r="X6" s="135">
        <v>0</v>
      </c>
      <c r="Y6" s="135">
        <v>0</v>
      </c>
      <c r="Z6" s="135">
        <v>0</v>
      </c>
      <c r="AA6" s="137">
        <v>0</v>
      </c>
    </row>
    <row r="7" spans="2:27">
      <c r="B7" s="116">
        <v>1870</v>
      </c>
      <c r="C7" s="259"/>
      <c r="D7" s="111"/>
      <c r="E7" s="91" t="s">
        <v>236</v>
      </c>
      <c r="F7" s="260">
        <v>41953</v>
      </c>
      <c r="G7" s="135" t="s">
        <v>202</v>
      </c>
      <c r="H7" s="136">
        <v>0.70833333333333337</v>
      </c>
      <c r="I7" s="136">
        <v>0.72916666666666663</v>
      </c>
      <c r="J7" s="135">
        <v>292</v>
      </c>
      <c r="K7" s="135">
        <v>0</v>
      </c>
      <c r="L7" s="135">
        <v>0</v>
      </c>
      <c r="M7" s="135">
        <v>0</v>
      </c>
      <c r="N7" s="220">
        <v>0</v>
      </c>
      <c r="O7" s="218">
        <v>0</v>
      </c>
      <c r="P7" s="135">
        <v>1800</v>
      </c>
      <c r="Q7" s="135">
        <v>0</v>
      </c>
      <c r="R7" s="220">
        <v>0</v>
      </c>
      <c r="S7" s="135">
        <v>0</v>
      </c>
      <c r="T7" s="135">
        <v>0</v>
      </c>
      <c r="U7" s="220">
        <v>0</v>
      </c>
      <c r="V7" s="218">
        <v>0</v>
      </c>
      <c r="W7" s="135">
        <v>0</v>
      </c>
      <c r="X7" s="135">
        <v>0</v>
      </c>
      <c r="Y7" s="135">
        <v>0</v>
      </c>
      <c r="Z7" s="135">
        <v>0</v>
      </c>
      <c r="AA7" s="137">
        <v>0</v>
      </c>
    </row>
    <row r="8" spans="2:27">
      <c r="B8" s="375">
        <v>1871</v>
      </c>
      <c r="C8" s="259"/>
      <c r="D8" s="111"/>
      <c r="E8" s="91" t="s">
        <v>236</v>
      </c>
      <c r="F8" s="261">
        <v>41954</v>
      </c>
      <c r="G8" s="135" t="s">
        <v>202</v>
      </c>
      <c r="H8" s="136">
        <v>0.48958333333333331</v>
      </c>
      <c r="I8" s="136">
        <v>0.5</v>
      </c>
      <c r="J8" s="135">
        <v>292</v>
      </c>
      <c r="K8" s="135">
        <v>0</v>
      </c>
      <c r="L8" s="135">
        <v>0</v>
      </c>
      <c r="M8" s="135">
        <v>0</v>
      </c>
      <c r="N8" s="220">
        <v>0</v>
      </c>
      <c r="O8" s="218">
        <v>0</v>
      </c>
      <c r="P8" s="135">
        <v>1800</v>
      </c>
      <c r="Q8" s="135">
        <v>0</v>
      </c>
      <c r="R8" s="220">
        <v>0</v>
      </c>
      <c r="S8" s="135">
        <v>0</v>
      </c>
      <c r="T8" s="135">
        <v>0</v>
      </c>
      <c r="U8" s="220">
        <v>0</v>
      </c>
      <c r="V8" s="218">
        <v>0</v>
      </c>
      <c r="W8" s="135">
        <v>0</v>
      </c>
      <c r="X8" s="135">
        <v>0</v>
      </c>
      <c r="Y8" s="135">
        <v>0</v>
      </c>
      <c r="Z8" s="135">
        <v>0</v>
      </c>
      <c r="AA8" s="137">
        <v>0</v>
      </c>
    </row>
    <row r="9" spans="2:27">
      <c r="B9" s="116">
        <v>1872</v>
      </c>
      <c r="C9" s="259"/>
      <c r="D9" s="111"/>
      <c r="E9" s="91" t="s">
        <v>236</v>
      </c>
      <c r="F9" s="261">
        <v>41954</v>
      </c>
      <c r="G9" s="135" t="s">
        <v>202</v>
      </c>
      <c r="H9" s="136">
        <v>0.67013888888888884</v>
      </c>
      <c r="I9" s="136">
        <v>0.6875</v>
      </c>
      <c r="J9" s="135">
        <v>292</v>
      </c>
      <c r="K9" s="135">
        <v>0</v>
      </c>
      <c r="L9" s="135">
        <v>0</v>
      </c>
      <c r="M9" s="135">
        <v>0</v>
      </c>
      <c r="N9" s="220">
        <v>0</v>
      </c>
      <c r="O9" s="218">
        <v>0</v>
      </c>
      <c r="P9" s="135">
        <v>1800</v>
      </c>
      <c r="Q9" s="135">
        <v>0</v>
      </c>
      <c r="R9" s="220">
        <v>0</v>
      </c>
      <c r="S9" s="135">
        <v>0</v>
      </c>
      <c r="T9" s="135">
        <v>0</v>
      </c>
      <c r="U9" s="220">
        <v>0</v>
      </c>
      <c r="V9" s="218">
        <v>0</v>
      </c>
      <c r="W9" s="135">
        <v>0</v>
      </c>
      <c r="X9" s="135">
        <v>0</v>
      </c>
      <c r="Y9" s="135">
        <v>0</v>
      </c>
      <c r="Z9" s="135">
        <v>0</v>
      </c>
      <c r="AA9" s="137">
        <v>0</v>
      </c>
    </row>
    <row r="10" spans="2:27">
      <c r="B10" s="116">
        <v>1873</v>
      </c>
      <c r="C10" s="259"/>
      <c r="D10" s="111"/>
      <c r="E10" s="91" t="s">
        <v>236</v>
      </c>
      <c r="F10" s="261">
        <v>41955</v>
      </c>
      <c r="G10" s="135" t="s">
        <v>202</v>
      </c>
      <c r="H10" s="136">
        <v>0.34027777777777773</v>
      </c>
      <c r="I10" s="136">
        <v>0.35416666666666669</v>
      </c>
      <c r="J10" s="135">
        <v>292</v>
      </c>
      <c r="K10" s="135">
        <v>0</v>
      </c>
      <c r="L10" s="135">
        <v>0</v>
      </c>
      <c r="M10" s="135">
        <v>0</v>
      </c>
      <c r="N10" s="220">
        <v>0</v>
      </c>
      <c r="O10" s="218">
        <v>0</v>
      </c>
      <c r="P10" s="135">
        <v>1800</v>
      </c>
      <c r="Q10" s="135">
        <v>0</v>
      </c>
      <c r="R10" s="220">
        <v>0</v>
      </c>
      <c r="S10" s="135">
        <v>0</v>
      </c>
      <c r="T10" s="135">
        <v>0</v>
      </c>
      <c r="U10" s="220">
        <v>0</v>
      </c>
      <c r="V10" s="218">
        <v>0</v>
      </c>
      <c r="W10" s="135">
        <v>0</v>
      </c>
      <c r="X10" s="135">
        <v>0</v>
      </c>
      <c r="Y10" s="135">
        <v>0</v>
      </c>
      <c r="Z10" s="135">
        <v>0</v>
      </c>
      <c r="AA10" s="137">
        <v>0</v>
      </c>
    </row>
    <row r="11" spans="2:27">
      <c r="B11" s="116">
        <v>1874</v>
      </c>
      <c r="C11" s="259"/>
      <c r="D11" s="111"/>
      <c r="E11" s="25" t="s">
        <v>236</v>
      </c>
      <c r="F11" s="261">
        <v>41955</v>
      </c>
      <c r="G11" s="135" t="s">
        <v>202</v>
      </c>
      <c r="H11" s="136">
        <v>0.63194444444444442</v>
      </c>
      <c r="I11" s="136">
        <v>0.65277777777777779</v>
      </c>
      <c r="J11" s="135">
        <v>292</v>
      </c>
      <c r="K11" s="135">
        <v>0</v>
      </c>
      <c r="L11" s="135">
        <v>0</v>
      </c>
      <c r="M11" s="135">
        <v>0</v>
      </c>
      <c r="N11" s="220">
        <v>0</v>
      </c>
      <c r="O11" s="218">
        <v>0</v>
      </c>
      <c r="P11" s="135">
        <v>1800</v>
      </c>
      <c r="Q11" s="135">
        <v>0</v>
      </c>
      <c r="R11" s="220">
        <v>0</v>
      </c>
      <c r="S11" s="135">
        <v>0</v>
      </c>
      <c r="T11" s="135">
        <v>0</v>
      </c>
      <c r="U11" s="220">
        <v>0</v>
      </c>
      <c r="V11" s="218">
        <v>0</v>
      </c>
      <c r="W11" s="135">
        <v>0</v>
      </c>
      <c r="X11" s="135">
        <v>0</v>
      </c>
      <c r="Y11" s="135">
        <v>0</v>
      </c>
      <c r="Z11" s="135">
        <v>0</v>
      </c>
      <c r="AA11" s="137">
        <v>0</v>
      </c>
    </row>
    <row r="12" spans="2:27">
      <c r="B12" s="116">
        <v>1875</v>
      </c>
      <c r="C12" s="262"/>
      <c r="D12" s="111"/>
      <c r="E12" s="25" t="s">
        <v>236</v>
      </c>
      <c r="F12" s="260">
        <v>74828</v>
      </c>
      <c r="G12" s="135" t="s">
        <v>202</v>
      </c>
      <c r="H12" s="136">
        <v>0.74305555555555547</v>
      </c>
      <c r="I12" s="136">
        <v>0.76041666666666663</v>
      </c>
      <c r="J12" s="135">
        <v>292</v>
      </c>
      <c r="K12" s="135">
        <v>0</v>
      </c>
      <c r="L12" s="135">
        <v>0</v>
      </c>
      <c r="M12" s="135">
        <v>0</v>
      </c>
      <c r="N12" s="220">
        <v>0</v>
      </c>
      <c r="O12" s="218">
        <v>0</v>
      </c>
      <c r="P12" s="135">
        <v>1800</v>
      </c>
      <c r="Q12" s="135">
        <v>0</v>
      </c>
      <c r="R12" s="220">
        <v>0</v>
      </c>
      <c r="S12" s="135">
        <v>0</v>
      </c>
      <c r="T12" s="135">
        <v>0</v>
      </c>
      <c r="U12" s="220">
        <v>0</v>
      </c>
      <c r="V12" s="218">
        <v>0</v>
      </c>
      <c r="W12" s="135">
        <v>0</v>
      </c>
      <c r="X12" s="135">
        <v>0</v>
      </c>
      <c r="Y12" s="135">
        <v>0</v>
      </c>
      <c r="Z12" s="135">
        <v>0</v>
      </c>
      <c r="AA12" s="137">
        <v>0</v>
      </c>
    </row>
    <row r="13" spans="2:27">
      <c r="B13" s="116">
        <v>1876</v>
      </c>
      <c r="C13" s="262"/>
      <c r="D13" s="111"/>
      <c r="E13" s="25" t="s">
        <v>236</v>
      </c>
      <c r="F13" s="260">
        <v>41956</v>
      </c>
      <c r="G13" s="135" t="s">
        <v>202</v>
      </c>
      <c r="H13" s="136">
        <v>0.4236111111111111</v>
      </c>
      <c r="I13" s="136">
        <v>0.43055555555555558</v>
      </c>
      <c r="J13" s="135">
        <v>292</v>
      </c>
      <c r="K13" s="135">
        <v>0</v>
      </c>
      <c r="L13" s="135">
        <v>0</v>
      </c>
      <c r="M13" s="135">
        <v>0</v>
      </c>
      <c r="N13" s="220">
        <v>0</v>
      </c>
      <c r="O13" s="218">
        <v>0</v>
      </c>
      <c r="P13" s="135">
        <v>1800</v>
      </c>
      <c r="Q13" s="135">
        <v>0</v>
      </c>
      <c r="R13" s="220">
        <v>0</v>
      </c>
      <c r="S13" s="135">
        <v>0</v>
      </c>
      <c r="T13" s="135">
        <v>0</v>
      </c>
      <c r="U13" s="220">
        <v>0</v>
      </c>
      <c r="V13" s="218">
        <v>0</v>
      </c>
      <c r="W13" s="135">
        <v>0</v>
      </c>
      <c r="X13" s="135">
        <v>0</v>
      </c>
      <c r="Y13" s="135">
        <v>0</v>
      </c>
      <c r="Z13" s="135">
        <v>0</v>
      </c>
      <c r="AA13" s="137">
        <v>0</v>
      </c>
    </row>
    <row r="14" spans="2:27">
      <c r="B14" s="116">
        <v>1877</v>
      </c>
      <c r="C14" s="262"/>
      <c r="D14" s="111"/>
      <c r="E14" s="25" t="s">
        <v>236</v>
      </c>
      <c r="F14" s="260">
        <v>41956</v>
      </c>
      <c r="G14" s="135" t="s">
        <v>202</v>
      </c>
      <c r="H14" s="136">
        <v>0.67361111111111116</v>
      </c>
      <c r="I14" s="136">
        <v>0.68402777777777779</v>
      </c>
      <c r="J14" s="135">
        <v>400</v>
      </c>
      <c r="K14" s="135">
        <v>0</v>
      </c>
      <c r="L14" s="135">
        <v>0</v>
      </c>
      <c r="M14" s="135">
        <v>0</v>
      </c>
      <c r="N14" s="220">
        <v>0</v>
      </c>
      <c r="O14" s="218">
        <v>0</v>
      </c>
      <c r="P14" s="135">
        <v>0</v>
      </c>
      <c r="Q14" s="135">
        <v>0</v>
      </c>
      <c r="R14" s="220">
        <v>0</v>
      </c>
      <c r="S14" s="135">
        <v>0</v>
      </c>
      <c r="T14" s="135">
        <v>0</v>
      </c>
      <c r="U14" s="220">
        <v>0</v>
      </c>
      <c r="V14" s="218">
        <v>0</v>
      </c>
      <c r="W14" s="135">
        <v>0</v>
      </c>
      <c r="X14" s="135">
        <v>0</v>
      </c>
      <c r="Y14" s="135">
        <v>0</v>
      </c>
      <c r="Z14" s="135">
        <v>0</v>
      </c>
      <c r="AA14" s="137">
        <v>0</v>
      </c>
    </row>
    <row r="15" spans="2:27">
      <c r="B15" s="116">
        <v>1878</v>
      </c>
      <c r="C15" s="262"/>
      <c r="D15" s="111"/>
      <c r="E15" s="25" t="s">
        <v>250</v>
      </c>
      <c r="F15" s="260">
        <v>41957</v>
      </c>
      <c r="G15" s="135" t="s">
        <v>200</v>
      </c>
      <c r="H15" s="136">
        <v>0.35416666666666669</v>
      </c>
      <c r="I15" s="136">
        <v>0.38541666666666669</v>
      </c>
      <c r="J15" s="135">
        <v>54</v>
      </c>
      <c r="K15" s="135">
        <v>0</v>
      </c>
      <c r="L15" s="135">
        <v>0</v>
      </c>
      <c r="M15" s="135">
        <v>0</v>
      </c>
      <c r="N15" s="220">
        <v>0</v>
      </c>
      <c r="O15" s="218">
        <v>0</v>
      </c>
      <c r="P15" s="135">
        <v>6480</v>
      </c>
      <c r="Q15" s="135">
        <v>0</v>
      </c>
      <c r="R15" s="220">
        <v>0</v>
      </c>
      <c r="S15" s="135">
        <v>0</v>
      </c>
      <c r="T15" s="135">
        <v>0</v>
      </c>
      <c r="U15" s="220">
        <v>0</v>
      </c>
      <c r="V15" s="218">
        <v>0</v>
      </c>
      <c r="W15" s="135">
        <v>0</v>
      </c>
      <c r="X15" s="135">
        <v>54</v>
      </c>
      <c r="Y15" s="135">
        <v>0</v>
      </c>
      <c r="Z15" s="135">
        <v>0</v>
      </c>
      <c r="AA15" s="137">
        <v>0</v>
      </c>
    </row>
    <row r="16" spans="2:27">
      <c r="B16" s="116">
        <v>1879</v>
      </c>
      <c r="C16" s="262"/>
      <c r="D16" s="111"/>
      <c r="E16" s="25" t="s">
        <v>236</v>
      </c>
      <c r="F16" s="260">
        <v>41957</v>
      </c>
      <c r="G16" s="135" t="s">
        <v>202</v>
      </c>
      <c r="H16" s="136">
        <v>0.75</v>
      </c>
      <c r="I16" s="136">
        <v>0.72569444444444453</v>
      </c>
      <c r="J16" s="135">
        <v>292</v>
      </c>
      <c r="K16" s="135">
        <v>0</v>
      </c>
      <c r="L16" s="135">
        <v>0</v>
      </c>
      <c r="M16" s="135">
        <v>0</v>
      </c>
      <c r="N16" s="220">
        <v>0</v>
      </c>
      <c r="O16" s="218">
        <v>0</v>
      </c>
      <c r="P16" s="135">
        <v>1800</v>
      </c>
      <c r="Q16" s="135">
        <v>0</v>
      </c>
      <c r="R16" s="220">
        <v>0</v>
      </c>
      <c r="S16" s="135">
        <v>0</v>
      </c>
      <c r="T16" s="135">
        <v>0</v>
      </c>
      <c r="U16" s="220">
        <v>0</v>
      </c>
      <c r="V16" s="218">
        <v>0</v>
      </c>
      <c r="W16" s="135">
        <v>0</v>
      </c>
      <c r="X16" s="135">
        <v>0</v>
      </c>
      <c r="Y16" s="135">
        <v>0</v>
      </c>
      <c r="Z16" s="135">
        <v>0</v>
      </c>
      <c r="AA16" s="137">
        <v>0</v>
      </c>
    </row>
    <row r="17" spans="2:27" hidden="1">
      <c r="B17" s="116"/>
      <c r="C17" s="262"/>
      <c r="D17" s="111"/>
      <c r="E17" s="25"/>
      <c r="F17" s="260"/>
      <c r="G17" s="135"/>
      <c r="H17" s="136"/>
      <c r="I17" s="136"/>
      <c r="J17" s="135">
        <v>0</v>
      </c>
      <c r="K17" s="135">
        <v>0</v>
      </c>
      <c r="L17" s="135">
        <v>0</v>
      </c>
      <c r="M17" s="135">
        <v>0</v>
      </c>
      <c r="N17" s="220">
        <v>0</v>
      </c>
      <c r="O17" s="218">
        <v>0</v>
      </c>
      <c r="P17" s="135">
        <v>0</v>
      </c>
      <c r="Q17" s="135">
        <v>0</v>
      </c>
      <c r="R17" s="220">
        <v>0</v>
      </c>
      <c r="S17" s="135">
        <v>0</v>
      </c>
      <c r="T17" s="135">
        <v>0</v>
      </c>
      <c r="U17" s="220">
        <v>0</v>
      </c>
      <c r="V17" s="218">
        <v>0</v>
      </c>
      <c r="W17" s="135">
        <v>0</v>
      </c>
      <c r="X17" s="135">
        <v>0</v>
      </c>
      <c r="Y17" s="135">
        <v>0</v>
      </c>
      <c r="Z17" s="135">
        <v>0</v>
      </c>
      <c r="AA17" s="137">
        <v>0</v>
      </c>
    </row>
    <row r="18" spans="2:27" hidden="1">
      <c r="B18" s="116"/>
      <c r="C18" s="262"/>
      <c r="D18" s="111"/>
      <c r="E18" s="25"/>
      <c r="F18" s="260"/>
      <c r="G18" s="135"/>
      <c r="H18" s="136"/>
      <c r="I18" s="136"/>
      <c r="J18" s="135">
        <v>0</v>
      </c>
      <c r="K18" s="135">
        <v>0</v>
      </c>
      <c r="L18" s="135">
        <v>0</v>
      </c>
      <c r="M18" s="135">
        <v>0</v>
      </c>
      <c r="N18" s="220">
        <v>0</v>
      </c>
      <c r="O18" s="218">
        <v>0</v>
      </c>
      <c r="P18" s="135">
        <v>0</v>
      </c>
      <c r="Q18" s="135">
        <v>0</v>
      </c>
      <c r="R18" s="220">
        <v>0</v>
      </c>
      <c r="S18" s="135">
        <v>0</v>
      </c>
      <c r="T18" s="135">
        <v>0</v>
      </c>
      <c r="U18" s="220">
        <v>0</v>
      </c>
      <c r="V18" s="218">
        <v>0</v>
      </c>
      <c r="W18" s="135">
        <v>0</v>
      </c>
      <c r="X18" s="135">
        <v>0</v>
      </c>
      <c r="Y18" s="135">
        <v>0</v>
      </c>
      <c r="Z18" s="135">
        <v>0</v>
      </c>
      <c r="AA18" s="137">
        <v>0</v>
      </c>
    </row>
    <row r="19" spans="2:27" hidden="1">
      <c r="B19" s="116"/>
      <c r="C19" s="262"/>
      <c r="D19" s="111"/>
      <c r="E19" s="25"/>
      <c r="F19" s="260"/>
      <c r="G19" s="135"/>
      <c r="H19" s="136"/>
      <c r="I19" s="136"/>
      <c r="J19" s="135">
        <v>0</v>
      </c>
      <c r="K19" s="135">
        <v>0</v>
      </c>
      <c r="L19" s="135">
        <v>0</v>
      </c>
      <c r="M19" s="135">
        <v>0</v>
      </c>
      <c r="N19" s="220">
        <v>0</v>
      </c>
      <c r="O19" s="218">
        <v>0</v>
      </c>
      <c r="P19" s="135">
        <v>0</v>
      </c>
      <c r="Q19" s="135">
        <v>0</v>
      </c>
      <c r="R19" s="220">
        <v>0</v>
      </c>
      <c r="S19" s="135">
        <v>0</v>
      </c>
      <c r="T19" s="135">
        <v>0</v>
      </c>
      <c r="U19" s="220">
        <v>0</v>
      </c>
      <c r="V19" s="218">
        <v>0</v>
      </c>
      <c r="W19" s="135">
        <v>0</v>
      </c>
      <c r="X19" s="135">
        <v>0</v>
      </c>
      <c r="Y19" s="135">
        <v>0</v>
      </c>
      <c r="Z19" s="135">
        <v>0</v>
      </c>
      <c r="AA19" s="137">
        <v>0</v>
      </c>
    </row>
    <row r="20" spans="2:27" hidden="1">
      <c r="B20" s="116"/>
      <c r="C20" s="56"/>
      <c r="D20" s="71"/>
      <c r="E20" s="91"/>
      <c r="F20" s="31"/>
      <c r="G20" s="135"/>
      <c r="H20" s="136"/>
      <c r="I20" s="136"/>
      <c r="J20" s="135">
        <v>0</v>
      </c>
      <c r="K20" s="135">
        <v>0</v>
      </c>
      <c r="L20" s="135">
        <v>0</v>
      </c>
      <c r="M20" s="135">
        <v>0</v>
      </c>
      <c r="N20" s="220">
        <v>0</v>
      </c>
      <c r="O20" s="218">
        <v>0</v>
      </c>
      <c r="P20" s="135">
        <v>0</v>
      </c>
      <c r="Q20" s="135">
        <v>0</v>
      </c>
      <c r="R20" s="220">
        <v>0</v>
      </c>
      <c r="S20" s="135">
        <v>0</v>
      </c>
      <c r="T20" s="135">
        <v>0</v>
      </c>
      <c r="U20" s="220">
        <v>0</v>
      </c>
      <c r="V20" s="218">
        <v>0</v>
      </c>
      <c r="W20" s="135">
        <v>0</v>
      </c>
      <c r="X20" s="135">
        <v>0</v>
      </c>
      <c r="Y20" s="135">
        <v>0</v>
      </c>
      <c r="Z20" s="135">
        <v>0</v>
      </c>
      <c r="AA20" s="137">
        <v>0</v>
      </c>
    </row>
    <row r="21" spans="2:27" hidden="1">
      <c r="B21" s="116"/>
      <c r="C21" s="57"/>
      <c r="D21" s="71"/>
      <c r="E21" s="91"/>
      <c r="F21" s="31"/>
      <c r="G21" s="135"/>
      <c r="H21" s="136"/>
      <c r="I21" s="136"/>
      <c r="J21" s="135">
        <v>0</v>
      </c>
      <c r="K21" s="135">
        <v>0</v>
      </c>
      <c r="L21" s="135">
        <v>0</v>
      </c>
      <c r="M21" s="135">
        <v>0</v>
      </c>
      <c r="N21" s="220">
        <v>0</v>
      </c>
      <c r="O21" s="218">
        <v>0</v>
      </c>
      <c r="P21" s="135">
        <v>0</v>
      </c>
      <c r="Q21" s="135">
        <v>0</v>
      </c>
      <c r="R21" s="220">
        <v>0</v>
      </c>
      <c r="S21" s="135">
        <v>0</v>
      </c>
      <c r="T21" s="135">
        <v>0</v>
      </c>
      <c r="U21" s="220">
        <v>0</v>
      </c>
      <c r="V21" s="218">
        <v>0</v>
      </c>
      <c r="W21" s="135">
        <v>0</v>
      </c>
      <c r="X21" s="135">
        <v>0</v>
      </c>
      <c r="Y21" s="135">
        <v>0</v>
      </c>
      <c r="Z21" s="135">
        <v>0</v>
      </c>
      <c r="AA21" s="137">
        <v>0</v>
      </c>
    </row>
    <row r="22" spans="2:27" hidden="1">
      <c r="B22" s="116"/>
      <c r="C22" s="57"/>
      <c r="D22" s="71"/>
      <c r="E22" s="91"/>
      <c r="F22" s="31"/>
      <c r="G22" s="135"/>
      <c r="H22" s="136"/>
      <c r="I22" s="136"/>
      <c r="J22" s="135">
        <v>0</v>
      </c>
      <c r="K22" s="135">
        <v>0</v>
      </c>
      <c r="L22" s="135">
        <v>0</v>
      </c>
      <c r="M22" s="135">
        <v>0</v>
      </c>
      <c r="N22" s="220">
        <v>0</v>
      </c>
      <c r="O22" s="218">
        <v>0</v>
      </c>
      <c r="P22" s="135">
        <v>0</v>
      </c>
      <c r="Q22" s="135">
        <v>0</v>
      </c>
      <c r="R22" s="220">
        <v>0</v>
      </c>
      <c r="S22" s="135">
        <v>0</v>
      </c>
      <c r="T22" s="135">
        <v>0</v>
      </c>
      <c r="U22" s="220">
        <v>0</v>
      </c>
      <c r="V22" s="218">
        <v>0</v>
      </c>
      <c r="W22" s="135">
        <v>0</v>
      </c>
      <c r="X22" s="135">
        <v>0</v>
      </c>
      <c r="Y22" s="135">
        <v>0</v>
      </c>
      <c r="Z22" s="135">
        <v>0</v>
      </c>
      <c r="AA22" s="137">
        <v>0</v>
      </c>
    </row>
    <row r="23" spans="2:27" hidden="1">
      <c r="B23" s="116"/>
      <c r="C23" s="57"/>
      <c r="D23" s="71"/>
      <c r="E23" s="91"/>
      <c r="F23" s="31"/>
      <c r="G23" s="135"/>
      <c r="H23" s="136"/>
      <c r="I23" s="136"/>
      <c r="J23" s="135">
        <v>0</v>
      </c>
      <c r="K23" s="135">
        <v>0</v>
      </c>
      <c r="L23" s="135">
        <v>0</v>
      </c>
      <c r="M23" s="135">
        <v>0</v>
      </c>
      <c r="N23" s="220">
        <v>0</v>
      </c>
      <c r="O23" s="218">
        <v>0</v>
      </c>
      <c r="P23" s="135">
        <v>0</v>
      </c>
      <c r="Q23" s="135">
        <v>0</v>
      </c>
      <c r="R23" s="220">
        <v>0</v>
      </c>
      <c r="S23" s="135">
        <v>0</v>
      </c>
      <c r="T23" s="135">
        <v>0</v>
      </c>
      <c r="U23" s="220">
        <v>0</v>
      </c>
      <c r="V23" s="218">
        <v>0</v>
      </c>
      <c r="W23" s="135">
        <v>0</v>
      </c>
      <c r="X23" s="135">
        <v>0</v>
      </c>
      <c r="Y23" s="135">
        <v>0</v>
      </c>
      <c r="Z23" s="135">
        <v>0</v>
      </c>
      <c r="AA23" s="137">
        <v>0</v>
      </c>
    </row>
    <row r="24" spans="2:27" hidden="1">
      <c r="B24" s="116"/>
      <c r="C24" s="57"/>
      <c r="D24" s="71"/>
      <c r="E24" s="91"/>
      <c r="F24" s="31"/>
      <c r="G24" s="135"/>
      <c r="H24" s="136"/>
      <c r="I24" s="136"/>
      <c r="J24" s="135">
        <v>0</v>
      </c>
      <c r="K24" s="135">
        <v>0</v>
      </c>
      <c r="L24" s="135">
        <v>0</v>
      </c>
      <c r="M24" s="135">
        <v>0</v>
      </c>
      <c r="N24" s="220">
        <v>0</v>
      </c>
      <c r="O24" s="218">
        <v>0</v>
      </c>
      <c r="P24" s="135">
        <v>0</v>
      </c>
      <c r="Q24" s="135">
        <v>0</v>
      </c>
      <c r="R24" s="220">
        <v>0</v>
      </c>
      <c r="S24" s="135">
        <v>0</v>
      </c>
      <c r="T24" s="135">
        <v>0</v>
      </c>
      <c r="U24" s="220">
        <v>0</v>
      </c>
      <c r="V24" s="218">
        <v>0</v>
      </c>
      <c r="W24" s="135">
        <v>0</v>
      </c>
      <c r="X24" s="135">
        <v>0</v>
      </c>
      <c r="Y24" s="135">
        <v>0</v>
      </c>
      <c r="Z24" s="135">
        <v>0</v>
      </c>
      <c r="AA24" s="137">
        <v>0</v>
      </c>
    </row>
    <row r="25" spans="2:27" hidden="1">
      <c r="B25" s="116"/>
      <c r="C25" s="57"/>
      <c r="D25" s="71"/>
      <c r="E25" s="91"/>
      <c r="F25" s="31"/>
      <c r="G25" s="135"/>
      <c r="H25" s="136"/>
      <c r="I25" s="136"/>
      <c r="J25" s="135">
        <v>0</v>
      </c>
      <c r="K25" s="135">
        <v>0</v>
      </c>
      <c r="L25" s="135">
        <v>0</v>
      </c>
      <c r="M25" s="135">
        <v>0</v>
      </c>
      <c r="N25" s="220">
        <v>0</v>
      </c>
      <c r="O25" s="218">
        <v>0</v>
      </c>
      <c r="P25" s="135">
        <v>0</v>
      </c>
      <c r="Q25" s="135">
        <v>0</v>
      </c>
      <c r="R25" s="220">
        <v>0</v>
      </c>
      <c r="S25" s="135">
        <v>0</v>
      </c>
      <c r="T25" s="135">
        <v>0</v>
      </c>
      <c r="U25" s="220">
        <v>0</v>
      </c>
      <c r="V25" s="218">
        <v>0</v>
      </c>
      <c r="W25" s="135">
        <v>0</v>
      </c>
      <c r="X25" s="135">
        <v>0</v>
      </c>
      <c r="Y25" s="135">
        <v>0</v>
      </c>
      <c r="Z25" s="135">
        <v>0</v>
      </c>
      <c r="AA25" s="137">
        <v>0</v>
      </c>
    </row>
    <row r="26" spans="2:27" hidden="1">
      <c r="B26" s="116"/>
      <c r="C26" s="57"/>
      <c r="D26" s="71"/>
      <c r="E26" s="91"/>
      <c r="F26" s="31"/>
      <c r="G26" s="135"/>
      <c r="H26" s="136"/>
      <c r="I26" s="136"/>
      <c r="J26" s="135">
        <v>0</v>
      </c>
      <c r="K26" s="135">
        <v>0</v>
      </c>
      <c r="L26" s="135">
        <v>0</v>
      </c>
      <c r="M26" s="135">
        <v>0</v>
      </c>
      <c r="N26" s="220">
        <v>0</v>
      </c>
      <c r="O26" s="218">
        <v>0</v>
      </c>
      <c r="P26" s="135">
        <v>0</v>
      </c>
      <c r="Q26" s="135">
        <v>0</v>
      </c>
      <c r="R26" s="220">
        <v>0</v>
      </c>
      <c r="S26" s="135">
        <v>0</v>
      </c>
      <c r="T26" s="135">
        <v>0</v>
      </c>
      <c r="U26" s="220">
        <v>0</v>
      </c>
      <c r="V26" s="218">
        <v>0</v>
      </c>
      <c r="W26" s="135">
        <v>0</v>
      </c>
      <c r="X26" s="135">
        <v>0</v>
      </c>
      <c r="Y26" s="135">
        <v>0</v>
      </c>
      <c r="Z26" s="135">
        <v>0</v>
      </c>
      <c r="AA26" s="137">
        <v>0</v>
      </c>
    </row>
    <row r="27" spans="2:27" hidden="1">
      <c r="B27" s="116"/>
      <c r="C27" s="57"/>
      <c r="D27" s="71"/>
      <c r="E27" s="91"/>
      <c r="F27" s="31"/>
      <c r="G27" s="135"/>
      <c r="H27" s="136"/>
      <c r="I27" s="136"/>
      <c r="J27" s="135">
        <v>0</v>
      </c>
      <c r="K27" s="135">
        <v>0</v>
      </c>
      <c r="L27" s="135">
        <v>0</v>
      </c>
      <c r="M27" s="135">
        <v>0</v>
      </c>
      <c r="N27" s="220">
        <v>0</v>
      </c>
      <c r="O27" s="218">
        <v>0</v>
      </c>
      <c r="P27" s="135">
        <v>0</v>
      </c>
      <c r="Q27" s="135">
        <v>0</v>
      </c>
      <c r="R27" s="220">
        <v>0</v>
      </c>
      <c r="S27" s="135">
        <v>0</v>
      </c>
      <c r="T27" s="135">
        <v>0</v>
      </c>
      <c r="U27" s="220">
        <v>0</v>
      </c>
      <c r="V27" s="218">
        <v>0</v>
      </c>
      <c r="W27" s="135">
        <v>0</v>
      </c>
      <c r="X27" s="135">
        <v>0</v>
      </c>
      <c r="Y27" s="135">
        <v>0</v>
      </c>
      <c r="Z27" s="135">
        <v>0</v>
      </c>
      <c r="AA27" s="137">
        <v>0</v>
      </c>
    </row>
    <row r="28" spans="2:27" hidden="1">
      <c r="B28" s="116"/>
      <c r="C28" s="57"/>
      <c r="D28" s="71"/>
      <c r="E28" s="91"/>
      <c r="F28" s="31"/>
      <c r="G28" s="135"/>
      <c r="H28" s="136"/>
      <c r="I28" s="136"/>
      <c r="J28" s="135">
        <v>0</v>
      </c>
      <c r="K28" s="135">
        <v>0</v>
      </c>
      <c r="L28" s="135">
        <v>0</v>
      </c>
      <c r="M28" s="135">
        <v>0</v>
      </c>
      <c r="N28" s="220">
        <v>0</v>
      </c>
      <c r="O28" s="218">
        <v>0</v>
      </c>
      <c r="P28" s="135">
        <v>0</v>
      </c>
      <c r="Q28" s="135">
        <v>0</v>
      </c>
      <c r="R28" s="220">
        <v>0</v>
      </c>
      <c r="S28" s="135">
        <v>0</v>
      </c>
      <c r="T28" s="135">
        <v>0</v>
      </c>
      <c r="U28" s="220">
        <v>0</v>
      </c>
      <c r="V28" s="218">
        <v>0</v>
      </c>
      <c r="W28" s="135">
        <v>0</v>
      </c>
      <c r="X28" s="135">
        <v>0</v>
      </c>
      <c r="Y28" s="135">
        <v>0</v>
      </c>
      <c r="Z28" s="135">
        <v>0</v>
      </c>
      <c r="AA28" s="137">
        <v>0</v>
      </c>
    </row>
    <row r="29" spans="2:27" hidden="1">
      <c r="B29" s="116"/>
      <c r="C29" s="57"/>
      <c r="D29" s="71"/>
      <c r="E29" s="91"/>
      <c r="F29" s="31"/>
      <c r="G29" s="135"/>
      <c r="H29" s="136"/>
      <c r="I29" s="136"/>
      <c r="J29" s="135">
        <v>0</v>
      </c>
      <c r="K29" s="135">
        <v>0</v>
      </c>
      <c r="L29" s="135">
        <v>0</v>
      </c>
      <c r="M29" s="135">
        <v>0</v>
      </c>
      <c r="N29" s="220">
        <v>0</v>
      </c>
      <c r="O29" s="218">
        <v>0</v>
      </c>
      <c r="P29" s="135">
        <v>0</v>
      </c>
      <c r="Q29" s="135">
        <v>0</v>
      </c>
      <c r="R29" s="220">
        <v>0</v>
      </c>
      <c r="S29" s="135">
        <v>0</v>
      </c>
      <c r="T29" s="135">
        <v>0</v>
      </c>
      <c r="U29" s="220">
        <v>0</v>
      </c>
      <c r="V29" s="218">
        <v>0</v>
      </c>
      <c r="W29" s="135">
        <v>0</v>
      </c>
      <c r="X29" s="135">
        <v>0</v>
      </c>
      <c r="Y29" s="135">
        <v>0</v>
      </c>
      <c r="Z29" s="135">
        <v>0</v>
      </c>
      <c r="AA29" s="137">
        <v>0</v>
      </c>
    </row>
    <row r="30" spans="2:27" hidden="1">
      <c r="B30" s="116"/>
      <c r="C30" s="57"/>
      <c r="D30" s="71"/>
      <c r="E30" s="91"/>
      <c r="F30" s="31"/>
      <c r="G30" s="135"/>
      <c r="H30" s="136"/>
      <c r="I30" s="136"/>
      <c r="J30" s="135">
        <v>0</v>
      </c>
      <c r="K30" s="135">
        <v>0</v>
      </c>
      <c r="L30" s="135">
        <v>0</v>
      </c>
      <c r="M30" s="135">
        <v>0</v>
      </c>
      <c r="N30" s="220">
        <v>0</v>
      </c>
      <c r="O30" s="218">
        <v>0</v>
      </c>
      <c r="P30" s="135">
        <v>0</v>
      </c>
      <c r="Q30" s="135">
        <v>0</v>
      </c>
      <c r="R30" s="220">
        <v>0</v>
      </c>
      <c r="S30" s="135">
        <v>0</v>
      </c>
      <c r="T30" s="135">
        <v>0</v>
      </c>
      <c r="U30" s="220">
        <v>0</v>
      </c>
      <c r="V30" s="218">
        <v>0</v>
      </c>
      <c r="W30" s="135">
        <v>0</v>
      </c>
      <c r="X30" s="135">
        <v>0</v>
      </c>
      <c r="Y30" s="135">
        <v>0</v>
      </c>
      <c r="Z30" s="135">
        <v>0</v>
      </c>
      <c r="AA30" s="137">
        <v>0</v>
      </c>
    </row>
    <row r="31" spans="2:27" hidden="1">
      <c r="B31" s="116"/>
      <c r="C31" s="57"/>
      <c r="D31" s="71"/>
      <c r="E31" s="91"/>
      <c r="F31" s="31"/>
      <c r="G31" s="135"/>
      <c r="H31" s="136"/>
      <c r="I31" s="136"/>
      <c r="J31" s="135">
        <v>0</v>
      </c>
      <c r="K31" s="135">
        <v>0</v>
      </c>
      <c r="L31" s="135">
        <v>0</v>
      </c>
      <c r="M31" s="135">
        <v>0</v>
      </c>
      <c r="N31" s="220">
        <v>0</v>
      </c>
      <c r="O31" s="218">
        <v>0</v>
      </c>
      <c r="P31" s="135">
        <v>0</v>
      </c>
      <c r="Q31" s="135">
        <v>0</v>
      </c>
      <c r="R31" s="220">
        <v>0</v>
      </c>
      <c r="S31" s="135">
        <v>0</v>
      </c>
      <c r="T31" s="135">
        <v>0</v>
      </c>
      <c r="U31" s="220">
        <v>0</v>
      </c>
      <c r="V31" s="218">
        <v>0</v>
      </c>
      <c r="W31" s="135">
        <v>0</v>
      </c>
      <c r="X31" s="135">
        <v>0</v>
      </c>
      <c r="Y31" s="135">
        <v>0</v>
      </c>
      <c r="Z31" s="135">
        <v>0</v>
      </c>
      <c r="AA31" s="137">
        <v>0</v>
      </c>
    </row>
    <row r="32" spans="2:27" hidden="1">
      <c r="B32" s="116"/>
      <c r="C32" s="57"/>
      <c r="D32" s="71"/>
      <c r="E32" s="91"/>
      <c r="F32" s="31"/>
      <c r="G32" s="135"/>
      <c r="H32" s="136"/>
      <c r="I32" s="136"/>
      <c r="J32" s="135">
        <v>0</v>
      </c>
      <c r="K32" s="135">
        <v>0</v>
      </c>
      <c r="L32" s="135">
        <v>0</v>
      </c>
      <c r="M32" s="135">
        <v>0</v>
      </c>
      <c r="N32" s="220">
        <v>0</v>
      </c>
      <c r="O32" s="218">
        <v>0</v>
      </c>
      <c r="P32" s="135">
        <v>0</v>
      </c>
      <c r="Q32" s="135">
        <v>0</v>
      </c>
      <c r="R32" s="220">
        <v>0</v>
      </c>
      <c r="S32" s="135">
        <v>0</v>
      </c>
      <c r="T32" s="135">
        <v>0</v>
      </c>
      <c r="U32" s="220">
        <v>0</v>
      </c>
      <c r="V32" s="218">
        <v>0</v>
      </c>
      <c r="W32" s="135">
        <v>0</v>
      </c>
      <c r="X32" s="135">
        <v>0</v>
      </c>
      <c r="Y32" s="135">
        <v>0</v>
      </c>
      <c r="Z32" s="135">
        <v>0</v>
      </c>
      <c r="AA32" s="137">
        <v>0</v>
      </c>
    </row>
    <row r="33" spans="1:29" hidden="1">
      <c r="B33" s="116"/>
      <c r="C33" s="57"/>
      <c r="D33" s="71"/>
      <c r="E33" s="91"/>
      <c r="F33" s="31"/>
      <c r="G33" s="135"/>
      <c r="H33" s="138"/>
      <c r="I33" s="138"/>
      <c r="J33" s="135">
        <v>0</v>
      </c>
      <c r="K33" s="135">
        <v>0</v>
      </c>
      <c r="L33" s="135">
        <v>0</v>
      </c>
      <c r="M33" s="135">
        <v>0</v>
      </c>
      <c r="N33" s="220">
        <v>0</v>
      </c>
      <c r="O33" s="218">
        <v>0</v>
      </c>
      <c r="P33" s="135">
        <v>0</v>
      </c>
      <c r="Q33" s="135">
        <v>0</v>
      </c>
      <c r="R33" s="220">
        <v>0</v>
      </c>
      <c r="S33" s="135">
        <v>0</v>
      </c>
      <c r="T33" s="135">
        <v>0</v>
      </c>
      <c r="U33" s="220">
        <v>0</v>
      </c>
      <c r="V33" s="218">
        <v>0</v>
      </c>
      <c r="W33" s="135">
        <v>0</v>
      </c>
      <c r="X33" s="135">
        <v>0</v>
      </c>
      <c r="Y33" s="135">
        <v>0</v>
      </c>
      <c r="Z33" s="135">
        <v>0</v>
      </c>
      <c r="AA33" s="137">
        <v>0</v>
      </c>
    </row>
    <row r="34" spans="1:29" hidden="1">
      <c r="B34" s="116"/>
      <c r="C34" s="57"/>
      <c r="D34" s="71"/>
      <c r="E34" s="91"/>
      <c r="F34" s="31"/>
      <c r="G34" s="135"/>
      <c r="H34" s="138"/>
      <c r="I34" s="138"/>
      <c r="J34" s="135">
        <v>0</v>
      </c>
      <c r="K34" s="135">
        <v>0</v>
      </c>
      <c r="L34" s="135">
        <v>0</v>
      </c>
      <c r="M34" s="135">
        <v>0</v>
      </c>
      <c r="N34" s="220">
        <v>0</v>
      </c>
      <c r="O34" s="218">
        <v>0</v>
      </c>
      <c r="P34" s="135">
        <v>0</v>
      </c>
      <c r="Q34" s="135">
        <v>0</v>
      </c>
      <c r="R34" s="220">
        <v>0</v>
      </c>
      <c r="S34" s="135">
        <v>0</v>
      </c>
      <c r="T34" s="135">
        <v>0</v>
      </c>
      <c r="U34" s="220">
        <v>0</v>
      </c>
      <c r="V34" s="218">
        <v>0</v>
      </c>
      <c r="W34" s="135">
        <v>0</v>
      </c>
      <c r="X34" s="135">
        <v>0</v>
      </c>
      <c r="Y34" s="135">
        <v>0</v>
      </c>
      <c r="Z34" s="135">
        <v>0</v>
      </c>
      <c r="AA34" s="137">
        <v>0</v>
      </c>
    </row>
    <row r="35" spans="1:29" hidden="1">
      <c r="B35" s="116"/>
      <c r="C35" s="57"/>
      <c r="D35" s="71"/>
      <c r="E35" s="91"/>
      <c r="F35" s="31"/>
      <c r="G35" s="135"/>
      <c r="H35" s="138"/>
      <c r="I35" s="138"/>
      <c r="J35" s="135">
        <v>0</v>
      </c>
      <c r="K35" s="135">
        <v>0</v>
      </c>
      <c r="L35" s="135">
        <v>0</v>
      </c>
      <c r="M35" s="135">
        <v>0</v>
      </c>
      <c r="N35" s="220">
        <v>0</v>
      </c>
      <c r="O35" s="218">
        <v>0</v>
      </c>
      <c r="P35" s="135">
        <v>0</v>
      </c>
      <c r="Q35" s="135">
        <v>0</v>
      </c>
      <c r="R35" s="220">
        <v>0</v>
      </c>
      <c r="S35" s="135">
        <v>0</v>
      </c>
      <c r="T35" s="135">
        <v>0</v>
      </c>
      <c r="U35" s="220">
        <v>0</v>
      </c>
      <c r="V35" s="218">
        <v>0</v>
      </c>
      <c r="W35" s="135">
        <v>0</v>
      </c>
      <c r="X35" s="135">
        <v>0</v>
      </c>
      <c r="Y35" s="135">
        <v>0</v>
      </c>
      <c r="Z35" s="135">
        <v>0</v>
      </c>
      <c r="AA35" s="137">
        <v>0</v>
      </c>
    </row>
    <row r="36" spans="1:29" hidden="1">
      <c r="B36" s="116"/>
      <c r="C36" s="57"/>
      <c r="D36" s="71"/>
      <c r="E36" s="91"/>
      <c r="F36" s="31"/>
      <c r="G36" s="135"/>
      <c r="H36" s="138"/>
      <c r="I36" s="138"/>
      <c r="J36" s="135">
        <v>0</v>
      </c>
      <c r="K36" s="135">
        <v>0</v>
      </c>
      <c r="L36" s="135">
        <v>0</v>
      </c>
      <c r="M36" s="135">
        <v>0</v>
      </c>
      <c r="N36" s="220">
        <v>0</v>
      </c>
      <c r="O36" s="218">
        <v>0</v>
      </c>
      <c r="P36" s="135">
        <v>0</v>
      </c>
      <c r="Q36" s="135">
        <v>0</v>
      </c>
      <c r="R36" s="220">
        <v>0</v>
      </c>
      <c r="S36" s="135">
        <v>0</v>
      </c>
      <c r="T36" s="135">
        <v>0</v>
      </c>
      <c r="U36" s="220">
        <v>0</v>
      </c>
      <c r="V36" s="218">
        <v>0</v>
      </c>
      <c r="W36" s="135">
        <v>0</v>
      </c>
      <c r="X36" s="135">
        <v>0</v>
      </c>
      <c r="Y36" s="135">
        <v>0</v>
      </c>
      <c r="Z36" s="135">
        <v>0</v>
      </c>
      <c r="AA36" s="137">
        <v>0</v>
      </c>
    </row>
    <row r="37" spans="1:29" hidden="1">
      <c r="B37" s="116"/>
      <c r="C37" s="57"/>
      <c r="D37" s="71"/>
      <c r="E37" s="91"/>
      <c r="F37" s="31"/>
      <c r="G37" s="135"/>
      <c r="H37" s="138"/>
      <c r="I37" s="138"/>
      <c r="J37" s="135">
        <v>0</v>
      </c>
      <c r="K37" s="135">
        <v>0</v>
      </c>
      <c r="L37" s="135">
        <v>0</v>
      </c>
      <c r="M37" s="135">
        <v>0</v>
      </c>
      <c r="N37" s="220">
        <v>0</v>
      </c>
      <c r="O37" s="218">
        <v>0</v>
      </c>
      <c r="P37" s="135">
        <v>0</v>
      </c>
      <c r="Q37" s="135">
        <v>0</v>
      </c>
      <c r="R37" s="220">
        <v>0</v>
      </c>
      <c r="S37" s="135">
        <v>0</v>
      </c>
      <c r="T37" s="135">
        <v>0</v>
      </c>
      <c r="U37" s="220">
        <v>0</v>
      </c>
      <c r="V37" s="218">
        <v>0</v>
      </c>
      <c r="W37" s="135">
        <v>0</v>
      </c>
      <c r="X37" s="135">
        <v>0</v>
      </c>
      <c r="Y37" s="135">
        <v>0</v>
      </c>
      <c r="Z37" s="135">
        <v>0</v>
      </c>
      <c r="AA37" s="137">
        <v>0</v>
      </c>
    </row>
    <row r="38" spans="1:29" hidden="1">
      <c r="B38" s="116"/>
      <c r="C38" s="57"/>
      <c r="D38" s="71"/>
      <c r="E38" s="91"/>
      <c r="F38" s="31"/>
      <c r="G38" s="135"/>
      <c r="H38" s="138"/>
      <c r="I38" s="138"/>
      <c r="J38" s="135">
        <v>0</v>
      </c>
      <c r="K38" s="135">
        <v>0</v>
      </c>
      <c r="L38" s="135">
        <v>0</v>
      </c>
      <c r="M38" s="135">
        <v>0</v>
      </c>
      <c r="N38" s="220">
        <v>0</v>
      </c>
      <c r="O38" s="218">
        <v>0</v>
      </c>
      <c r="P38" s="135">
        <v>0</v>
      </c>
      <c r="Q38" s="135">
        <v>0</v>
      </c>
      <c r="R38" s="220">
        <v>0</v>
      </c>
      <c r="S38" s="135">
        <v>0</v>
      </c>
      <c r="T38" s="135">
        <v>0</v>
      </c>
      <c r="U38" s="220">
        <v>0</v>
      </c>
      <c r="V38" s="218">
        <v>0</v>
      </c>
      <c r="W38" s="135">
        <v>0</v>
      </c>
      <c r="X38" s="135">
        <v>0</v>
      </c>
      <c r="Y38" s="135">
        <v>0</v>
      </c>
      <c r="Z38" s="135">
        <v>0</v>
      </c>
      <c r="AA38" s="137">
        <v>0</v>
      </c>
    </row>
    <row r="39" spans="1:29" hidden="1">
      <c r="B39" s="116"/>
      <c r="C39" s="57"/>
      <c r="D39" s="71"/>
      <c r="E39" s="91"/>
      <c r="F39" s="31"/>
      <c r="G39" s="135"/>
      <c r="H39" s="138"/>
      <c r="I39" s="138"/>
      <c r="J39" s="135">
        <v>0</v>
      </c>
      <c r="K39" s="135">
        <v>0</v>
      </c>
      <c r="L39" s="135">
        <v>0</v>
      </c>
      <c r="M39" s="135">
        <v>0</v>
      </c>
      <c r="N39" s="220">
        <v>0</v>
      </c>
      <c r="O39" s="218">
        <v>0</v>
      </c>
      <c r="P39" s="135">
        <v>0</v>
      </c>
      <c r="Q39" s="135">
        <v>0</v>
      </c>
      <c r="R39" s="220">
        <v>0</v>
      </c>
      <c r="S39" s="135">
        <v>0</v>
      </c>
      <c r="T39" s="135">
        <v>0</v>
      </c>
      <c r="U39" s="220">
        <v>0</v>
      </c>
      <c r="V39" s="218">
        <v>0</v>
      </c>
      <c r="W39" s="135">
        <v>0</v>
      </c>
      <c r="X39" s="135">
        <v>0</v>
      </c>
      <c r="Y39" s="135">
        <v>0</v>
      </c>
      <c r="Z39" s="135">
        <v>0</v>
      </c>
      <c r="AA39" s="137">
        <v>0</v>
      </c>
    </row>
    <row r="40" spans="1:29" hidden="1">
      <c r="B40" s="116"/>
      <c r="C40" s="57"/>
      <c r="D40" s="71"/>
      <c r="E40" s="91"/>
      <c r="F40" s="31"/>
      <c r="G40" s="135"/>
      <c r="H40" s="138"/>
      <c r="I40" s="138"/>
      <c r="J40" s="135">
        <v>0</v>
      </c>
      <c r="K40" s="135">
        <v>0</v>
      </c>
      <c r="L40" s="135">
        <v>0</v>
      </c>
      <c r="M40" s="135">
        <v>0</v>
      </c>
      <c r="N40" s="220">
        <v>0</v>
      </c>
      <c r="O40" s="218">
        <v>0</v>
      </c>
      <c r="P40" s="135">
        <v>0</v>
      </c>
      <c r="Q40" s="135">
        <v>0</v>
      </c>
      <c r="R40" s="220">
        <v>0</v>
      </c>
      <c r="S40" s="218">
        <v>0</v>
      </c>
      <c r="T40" s="135">
        <v>0</v>
      </c>
      <c r="U40" s="220">
        <v>0</v>
      </c>
      <c r="V40" s="218">
        <v>0</v>
      </c>
      <c r="W40" s="135">
        <v>0</v>
      </c>
      <c r="X40" s="135">
        <v>0</v>
      </c>
      <c r="Y40" s="135">
        <v>0</v>
      </c>
      <c r="Z40" s="135">
        <v>0</v>
      </c>
      <c r="AA40" s="137">
        <v>0</v>
      </c>
    </row>
    <row r="41" spans="1:29" hidden="1">
      <c r="B41" s="116"/>
      <c r="C41" s="57"/>
      <c r="D41" s="71"/>
      <c r="E41" s="91"/>
      <c r="F41" s="31"/>
      <c r="G41" s="135"/>
      <c r="H41" s="138"/>
      <c r="I41" s="138"/>
      <c r="J41" s="135">
        <v>0</v>
      </c>
      <c r="K41" s="135">
        <v>0</v>
      </c>
      <c r="L41" s="135">
        <v>0</v>
      </c>
      <c r="M41" s="135">
        <v>0</v>
      </c>
      <c r="N41" s="220">
        <v>0</v>
      </c>
      <c r="O41" s="218">
        <v>0</v>
      </c>
      <c r="P41" s="135">
        <v>0</v>
      </c>
      <c r="Q41" s="135">
        <v>0</v>
      </c>
      <c r="R41" s="220">
        <v>0</v>
      </c>
      <c r="S41" s="218">
        <v>0</v>
      </c>
      <c r="T41" s="135">
        <v>0</v>
      </c>
      <c r="U41" s="220">
        <v>0</v>
      </c>
      <c r="V41" s="218">
        <v>0</v>
      </c>
      <c r="W41" s="135">
        <v>0</v>
      </c>
      <c r="X41" s="135">
        <v>0</v>
      </c>
      <c r="Y41" s="135">
        <v>0</v>
      </c>
      <c r="Z41" s="135">
        <v>0</v>
      </c>
      <c r="AA41" s="137">
        <v>0</v>
      </c>
    </row>
    <row r="42" spans="1:29" hidden="1">
      <c r="B42" s="116"/>
      <c r="C42" s="57"/>
      <c r="D42" s="71"/>
      <c r="E42" s="91"/>
      <c r="F42" s="31"/>
      <c r="G42" s="135"/>
      <c r="H42" s="138"/>
      <c r="I42" s="138"/>
      <c r="J42" s="135">
        <v>0</v>
      </c>
      <c r="K42" s="135">
        <v>0</v>
      </c>
      <c r="L42" s="135">
        <v>0</v>
      </c>
      <c r="M42" s="135">
        <v>0</v>
      </c>
      <c r="N42" s="220">
        <v>0</v>
      </c>
      <c r="O42" s="218">
        <v>0</v>
      </c>
      <c r="P42" s="135">
        <v>0</v>
      </c>
      <c r="Q42" s="135">
        <v>0</v>
      </c>
      <c r="R42" s="220">
        <v>0</v>
      </c>
      <c r="S42" s="218">
        <v>0</v>
      </c>
      <c r="T42" s="135">
        <v>0</v>
      </c>
      <c r="U42" s="220">
        <v>0</v>
      </c>
      <c r="V42" s="218">
        <v>0</v>
      </c>
      <c r="W42" s="135">
        <v>0</v>
      </c>
      <c r="X42" s="135">
        <v>0</v>
      </c>
      <c r="Y42" s="135">
        <v>0</v>
      </c>
      <c r="Z42" s="135">
        <v>0</v>
      </c>
      <c r="AA42" s="137">
        <v>0</v>
      </c>
    </row>
    <row r="43" spans="1:29" hidden="1">
      <c r="B43" s="116"/>
      <c r="C43" s="57"/>
      <c r="D43" s="71"/>
      <c r="E43" s="91"/>
      <c r="F43" s="31"/>
      <c r="G43" s="135"/>
      <c r="H43" s="138"/>
      <c r="I43" s="138"/>
      <c r="J43" s="135">
        <v>0</v>
      </c>
      <c r="K43" s="135">
        <v>0</v>
      </c>
      <c r="L43" s="135">
        <v>0</v>
      </c>
      <c r="M43" s="135">
        <v>0</v>
      </c>
      <c r="N43" s="220">
        <v>0</v>
      </c>
      <c r="O43" s="218">
        <v>0</v>
      </c>
      <c r="P43" s="135">
        <v>0</v>
      </c>
      <c r="Q43" s="135">
        <v>0</v>
      </c>
      <c r="R43" s="220">
        <v>0</v>
      </c>
      <c r="S43" s="218">
        <v>0</v>
      </c>
      <c r="T43" s="135">
        <v>0</v>
      </c>
      <c r="U43" s="220">
        <v>0</v>
      </c>
      <c r="V43" s="218">
        <v>0</v>
      </c>
      <c r="W43" s="135">
        <v>0</v>
      </c>
      <c r="X43" s="135">
        <v>0</v>
      </c>
      <c r="Y43" s="135">
        <v>0</v>
      </c>
      <c r="Z43" s="135">
        <v>0</v>
      </c>
      <c r="AA43" s="137">
        <v>0</v>
      </c>
    </row>
    <row r="44" spans="1:29" hidden="1">
      <c r="B44" s="116"/>
      <c r="C44" s="57"/>
      <c r="D44" s="71"/>
      <c r="E44" s="91"/>
      <c r="F44" s="31"/>
      <c r="G44" s="135"/>
      <c r="H44" s="138"/>
      <c r="I44" s="138"/>
      <c r="J44" s="135">
        <v>0</v>
      </c>
      <c r="K44" s="135">
        <v>0</v>
      </c>
      <c r="L44" s="135">
        <v>0</v>
      </c>
      <c r="M44" s="135">
        <v>0</v>
      </c>
      <c r="N44" s="220">
        <v>0</v>
      </c>
      <c r="O44" s="218">
        <v>0</v>
      </c>
      <c r="P44" s="135">
        <v>0</v>
      </c>
      <c r="Q44" s="135">
        <v>0</v>
      </c>
      <c r="R44" s="220">
        <v>0</v>
      </c>
      <c r="S44" s="218">
        <v>0</v>
      </c>
      <c r="T44" s="135">
        <v>0</v>
      </c>
      <c r="U44" s="220">
        <v>0</v>
      </c>
      <c r="V44" s="218">
        <v>0</v>
      </c>
      <c r="W44" s="135">
        <v>0</v>
      </c>
      <c r="X44" s="135">
        <v>0</v>
      </c>
      <c r="Y44" s="135">
        <v>0</v>
      </c>
      <c r="Z44" s="135">
        <v>0</v>
      </c>
      <c r="AA44" s="137">
        <v>0</v>
      </c>
    </row>
    <row r="45" spans="1:29" hidden="1">
      <c r="B45" s="116"/>
      <c r="C45" s="57"/>
      <c r="D45" s="71"/>
      <c r="E45" s="91"/>
      <c r="F45" s="31"/>
      <c r="G45" s="135"/>
      <c r="H45" s="138"/>
      <c r="I45" s="138"/>
      <c r="J45" s="135">
        <v>0</v>
      </c>
      <c r="K45" s="135">
        <v>0</v>
      </c>
      <c r="L45" s="135">
        <v>0</v>
      </c>
      <c r="M45" s="135">
        <v>0</v>
      </c>
      <c r="N45" s="220">
        <v>0</v>
      </c>
      <c r="O45" s="218">
        <v>0</v>
      </c>
      <c r="P45" s="135">
        <v>0</v>
      </c>
      <c r="Q45" s="135">
        <v>0</v>
      </c>
      <c r="R45" s="220">
        <v>0</v>
      </c>
      <c r="S45" s="218">
        <v>0</v>
      </c>
      <c r="T45" s="135">
        <v>0</v>
      </c>
      <c r="U45" s="220">
        <v>0</v>
      </c>
      <c r="V45" s="218">
        <v>0</v>
      </c>
      <c r="W45" s="135">
        <v>0</v>
      </c>
      <c r="X45" s="135">
        <v>0</v>
      </c>
      <c r="Y45" s="135">
        <v>0</v>
      </c>
      <c r="Z45" s="135">
        <v>0</v>
      </c>
      <c r="AA45" s="137">
        <v>0</v>
      </c>
    </row>
    <row r="46" spans="1:29" hidden="1">
      <c r="B46" s="116"/>
      <c r="C46" s="57"/>
      <c r="D46" s="71"/>
      <c r="E46" s="91"/>
      <c r="F46" s="31"/>
      <c r="G46" s="135"/>
      <c r="H46" s="138"/>
      <c r="I46" s="138"/>
      <c r="J46" s="135">
        <v>0</v>
      </c>
      <c r="K46" s="135">
        <v>0</v>
      </c>
      <c r="L46" s="135">
        <v>0</v>
      </c>
      <c r="M46" s="135">
        <v>0</v>
      </c>
      <c r="N46" s="220">
        <v>0</v>
      </c>
      <c r="O46" s="218">
        <v>0</v>
      </c>
      <c r="P46" s="135">
        <v>0</v>
      </c>
      <c r="Q46" s="135">
        <v>0</v>
      </c>
      <c r="R46" s="220">
        <v>0</v>
      </c>
      <c r="S46" s="218">
        <v>0</v>
      </c>
      <c r="T46" s="135">
        <v>0</v>
      </c>
      <c r="U46" s="220">
        <v>0</v>
      </c>
      <c r="V46" s="218">
        <v>0</v>
      </c>
      <c r="W46" s="135">
        <v>0</v>
      </c>
      <c r="X46" s="135">
        <v>0</v>
      </c>
      <c r="Y46" s="135">
        <v>0</v>
      </c>
      <c r="Z46" s="135">
        <v>0</v>
      </c>
      <c r="AA46" s="137">
        <v>0</v>
      </c>
    </row>
    <row r="47" spans="1:29" hidden="1">
      <c r="B47" s="116"/>
      <c r="C47" s="57"/>
      <c r="D47" s="71"/>
      <c r="E47" s="91"/>
      <c r="F47" s="31"/>
      <c r="G47" s="135"/>
      <c r="H47" s="138"/>
      <c r="I47" s="138"/>
      <c r="J47" s="135">
        <v>0</v>
      </c>
      <c r="K47" s="135">
        <v>0</v>
      </c>
      <c r="L47" s="135">
        <v>0</v>
      </c>
      <c r="M47" s="135">
        <v>0</v>
      </c>
      <c r="N47" s="220">
        <v>0</v>
      </c>
      <c r="O47" s="218">
        <v>0</v>
      </c>
      <c r="P47" s="135">
        <v>0</v>
      </c>
      <c r="Q47" s="135">
        <v>0</v>
      </c>
      <c r="R47" s="220">
        <v>0</v>
      </c>
      <c r="S47" s="218">
        <v>0</v>
      </c>
      <c r="T47" s="135">
        <v>0</v>
      </c>
      <c r="U47" s="220">
        <v>0</v>
      </c>
      <c r="V47" s="218">
        <v>0</v>
      </c>
      <c r="W47" s="135">
        <v>0</v>
      </c>
      <c r="X47" s="135">
        <v>0</v>
      </c>
      <c r="Y47" s="135">
        <v>0</v>
      </c>
      <c r="Z47" s="135">
        <v>0</v>
      </c>
      <c r="AA47" s="137">
        <v>0</v>
      </c>
    </row>
    <row r="48" spans="1:29" s="18" customFormat="1" ht="15.75" thickBot="1">
      <c r="A48" s="223"/>
      <c r="B48" s="224"/>
      <c r="C48" s="225"/>
      <c r="D48" s="226"/>
      <c r="E48" s="373"/>
      <c r="F48" s="227"/>
      <c r="G48" s="228"/>
      <c r="H48" s="229"/>
      <c r="I48" s="229"/>
      <c r="J48" s="228">
        <f t="shared" ref="J48:M48" si="0">SUM(J4:J47)</f>
        <v>4042</v>
      </c>
      <c r="K48" s="228">
        <f t="shared" si="0"/>
        <v>0</v>
      </c>
      <c r="L48" s="228">
        <f t="shared" si="0"/>
        <v>0</v>
      </c>
      <c r="M48" s="228">
        <f t="shared" si="0"/>
        <v>0</v>
      </c>
      <c r="N48" s="230">
        <f>SUM(N4:N47)</f>
        <v>0</v>
      </c>
      <c r="O48" s="231">
        <f t="shared" ref="O48:AA48" si="1">SUM(O4:O47)</f>
        <v>0</v>
      </c>
      <c r="P48" s="228">
        <f t="shared" si="1"/>
        <v>22680</v>
      </c>
      <c r="Q48" s="228">
        <f t="shared" si="1"/>
        <v>0</v>
      </c>
      <c r="R48" s="230">
        <f t="shared" si="1"/>
        <v>0</v>
      </c>
      <c r="S48" s="231">
        <f t="shared" si="1"/>
        <v>0</v>
      </c>
      <c r="T48" s="228">
        <f t="shared" si="1"/>
        <v>0</v>
      </c>
      <c r="U48" s="230">
        <f t="shared" si="1"/>
        <v>0</v>
      </c>
      <c r="V48" s="231">
        <f t="shared" si="1"/>
        <v>0</v>
      </c>
      <c r="W48" s="228">
        <f t="shared" si="1"/>
        <v>0</v>
      </c>
      <c r="X48" s="228">
        <f t="shared" si="1"/>
        <v>54</v>
      </c>
      <c r="Y48" s="228">
        <f t="shared" si="1"/>
        <v>0</v>
      </c>
      <c r="Z48" s="228">
        <f t="shared" si="1"/>
        <v>0</v>
      </c>
      <c r="AA48" s="232">
        <f t="shared" si="1"/>
        <v>0</v>
      </c>
      <c r="AC48" s="233"/>
    </row>
    <row r="49" ht="15.75" thickTop="1"/>
  </sheetData>
  <sortState ref="B11:X14">
    <sortCondition ref="B11:B14"/>
  </sortState>
  <mergeCells count="4">
    <mergeCell ref="O2:R2"/>
    <mergeCell ref="J2:N2"/>
    <mergeCell ref="S2:U2"/>
    <mergeCell ref="X2:AA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F17"/>
  <sheetViews>
    <sheetView showGridLines="0" zoomScaleNormal="100" workbookViewId="0">
      <selection activeCell="D8" sqref="D8"/>
    </sheetView>
  </sheetViews>
  <sheetFormatPr defaultRowHeight="15"/>
  <cols>
    <col min="2" max="2" width="16.7109375" customWidth="1"/>
    <col min="3" max="3" width="10" bestFit="1" customWidth="1"/>
    <col min="4" max="4" width="11.140625" style="1" customWidth="1"/>
    <col min="6" max="6" width="11.5703125" customWidth="1"/>
  </cols>
  <sheetData>
    <row r="2" spans="2:6">
      <c r="B2" s="11"/>
    </row>
    <row r="3" spans="2:6">
      <c r="B3" s="11"/>
    </row>
    <row r="4" spans="2:6">
      <c r="B4" s="11"/>
    </row>
    <row r="5" spans="2:6">
      <c r="B5" s="11"/>
    </row>
    <row r="6" spans="2:6">
      <c r="B6" s="18" t="s">
        <v>43</v>
      </c>
      <c r="C6" s="12"/>
      <c r="D6" s="15"/>
    </row>
    <row r="7" spans="2:6">
      <c r="B7" s="13"/>
    </row>
    <row r="8" spans="2:6">
      <c r="B8" s="14" t="s">
        <v>44</v>
      </c>
      <c r="C8" s="139">
        <v>41957</v>
      </c>
    </row>
    <row r="9" spans="2:6">
      <c r="B9" s="14" t="s">
        <v>45</v>
      </c>
      <c r="C9" t="s">
        <v>207</v>
      </c>
    </row>
    <row r="10" spans="2:6">
      <c r="B10" s="16"/>
    </row>
    <row r="11" spans="2:6">
      <c r="B11" s="14"/>
    </row>
    <row r="12" spans="2:6" ht="25.5">
      <c r="B12" s="17" t="s">
        <v>41</v>
      </c>
      <c r="C12" s="12" t="s">
        <v>42</v>
      </c>
      <c r="E12" s="21" t="s">
        <v>46</v>
      </c>
    </row>
    <row r="13" spans="2:6">
      <c r="B13" s="12"/>
      <c r="C13" s="12"/>
    </row>
    <row r="14" spans="2:6" ht="33.75" customHeight="1">
      <c r="B14" s="19">
        <v>100</v>
      </c>
      <c r="C14" s="104">
        <f>'Pallet &amp; TF Repair'!F26</f>
        <v>0</v>
      </c>
      <c r="E14" s="22"/>
      <c r="F14" s="22"/>
    </row>
    <row r="15" spans="2:6" ht="33.75" customHeight="1">
      <c r="B15" s="19">
        <v>201</v>
      </c>
      <c r="C15" s="105">
        <f>'Divider Sort'!G56</f>
        <v>2932</v>
      </c>
      <c r="E15" s="23"/>
      <c r="F15" s="23"/>
    </row>
    <row r="16" spans="2:6" ht="33.75" customHeight="1">
      <c r="B16" s="20" t="s">
        <v>2</v>
      </c>
      <c r="C16" s="106">
        <f>'Divider Sort'!J56</f>
        <v>20</v>
      </c>
      <c r="E16" s="23"/>
      <c r="F16" s="23"/>
    </row>
    <row r="17" spans="2:6" ht="33.75" customHeight="1">
      <c r="B17" s="20" t="s">
        <v>4</v>
      </c>
      <c r="C17" s="106">
        <f>'Pallet &amp; TF Repair'!J26</f>
        <v>0</v>
      </c>
      <c r="E17" s="23"/>
      <c r="F17" s="23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6:G45"/>
  <sheetViews>
    <sheetView showGridLines="0" topLeftCell="A7" zoomScaleNormal="100" workbookViewId="0">
      <pane ySplit="6" topLeftCell="A13" activePane="bottomLeft" state="frozen"/>
      <selection activeCell="A7" sqref="A7"/>
      <selection pane="bottomLeft" activeCell="D14" sqref="D14"/>
    </sheetView>
  </sheetViews>
  <sheetFormatPr defaultColWidth="8.85546875" defaultRowHeight="15"/>
  <cols>
    <col min="1" max="1" width="8.85546875" style="54"/>
    <col min="2" max="2" width="11.28515625" style="54" customWidth="1"/>
    <col min="3" max="3" width="36.5703125" style="54" customWidth="1"/>
    <col min="4" max="4" width="13.28515625" style="64" customWidth="1"/>
    <col min="5" max="7" width="15.42578125" style="54" customWidth="1"/>
    <col min="8" max="16384" width="8.85546875" style="54"/>
  </cols>
  <sheetData>
    <row r="6" spans="2:7" ht="18.75">
      <c r="B6" s="75" t="s">
        <v>76</v>
      </c>
    </row>
    <row r="8" spans="2:7">
      <c r="B8" s="54" t="s">
        <v>47</v>
      </c>
      <c r="D8" s="64" t="s">
        <v>167</v>
      </c>
    </row>
    <row r="9" spans="2:7">
      <c r="B9" s="54" t="s">
        <v>48</v>
      </c>
      <c r="D9" s="64">
        <v>41950</v>
      </c>
    </row>
    <row r="10" spans="2:7">
      <c r="B10" s="54" t="s">
        <v>49</v>
      </c>
      <c r="D10" s="145">
        <v>41957</v>
      </c>
    </row>
    <row r="11" spans="2:7" ht="15.75" thickBot="1"/>
    <row r="12" spans="2:7" ht="25.5" customHeight="1" thickTop="1" thickBot="1">
      <c r="B12" s="76" t="s">
        <v>41</v>
      </c>
      <c r="C12" s="77" t="s">
        <v>50</v>
      </c>
      <c r="D12" s="121" t="s">
        <v>3</v>
      </c>
      <c r="E12" s="122" t="s">
        <v>51</v>
      </c>
      <c r="F12" s="122" t="s">
        <v>52</v>
      </c>
      <c r="G12" s="123" t="s">
        <v>55</v>
      </c>
    </row>
    <row r="13" spans="2:7" s="20" customFormat="1" ht="25.5" customHeight="1" thickTop="1">
      <c r="B13" s="52">
        <v>100</v>
      </c>
      <c r="C13" s="78" t="s">
        <v>56</v>
      </c>
      <c r="D13" s="97" t="s">
        <v>19</v>
      </c>
      <c r="E13" s="93">
        <v>2490</v>
      </c>
      <c r="F13" s="93">
        <v>2450</v>
      </c>
      <c r="G13" s="101">
        <f>SUM(F13-E13)</f>
        <v>-40</v>
      </c>
    </row>
    <row r="14" spans="2:7" ht="22.5" customHeight="1">
      <c r="B14" s="24">
        <v>100</v>
      </c>
      <c r="C14" s="79" t="s">
        <v>56</v>
      </c>
      <c r="D14" s="98" t="s">
        <v>53</v>
      </c>
      <c r="E14" s="94">
        <v>0</v>
      </c>
      <c r="F14" s="94">
        <v>0</v>
      </c>
      <c r="G14" s="102">
        <v>0</v>
      </c>
    </row>
    <row r="15" spans="2:7" s="20" customFormat="1" ht="22.5" customHeight="1">
      <c r="B15" s="51">
        <v>100</v>
      </c>
      <c r="C15" s="80" t="s">
        <v>56</v>
      </c>
      <c r="D15" s="99" t="s">
        <v>40</v>
      </c>
      <c r="E15" s="95">
        <v>25889</v>
      </c>
      <c r="F15" s="95">
        <v>25716</v>
      </c>
      <c r="G15" s="103">
        <f t="shared" ref="G15:G39" si="0">F15-E15</f>
        <v>-173</v>
      </c>
    </row>
    <row r="16" spans="2:7" s="20" customFormat="1" ht="22.5" customHeight="1">
      <c r="B16" s="51">
        <v>100</v>
      </c>
      <c r="C16" s="80" t="s">
        <v>56</v>
      </c>
      <c r="D16" s="99" t="s">
        <v>25</v>
      </c>
      <c r="E16" s="95">
        <v>893</v>
      </c>
      <c r="F16" s="95">
        <v>893</v>
      </c>
      <c r="G16" s="103">
        <f t="shared" si="0"/>
        <v>0</v>
      </c>
    </row>
    <row r="17" spans="2:7" s="20" customFormat="1" ht="22.5" customHeight="1">
      <c r="B17" s="51">
        <v>100</v>
      </c>
      <c r="C17" s="80" t="s">
        <v>56</v>
      </c>
      <c r="D17" s="99" t="s">
        <v>18</v>
      </c>
      <c r="E17" s="95">
        <v>22882</v>
      </c>
      <c r="F17" s="95">
        <v>22897</v>
      </c>
      <c r="G17" s="103">
        <f t="shared" si="0"/>
        <v>15</v>
      </c>
    </row>
    <row r="18" spans="2:7" ht="22.5" customHeight="1">
      <c r="B18" s="24">
        <v>104</v>
      </c>
      <c r="C18" s="79" t="s">
        <v>57</v>
      </c>
      <c r="D18" s="98" t="s">
        <v>19</v>
      </c>
      <c r="E18" s="94">
        <v>0</v>
      </c>
      <c r="F18" s="94">
        <v>0</v>
      </c>
      <c r="G18" s="102">
        <f t="shared" si="0"/>
        <v>0</v>
      </c>
    </row>
    <row r="19" spans="2:7" ht="22.5" customHeight="1">
      <c r="B19" s="24">
        <v>104</v>
      </c>
      <c r="C19" s="79" t="s">
        <v>57</v>
      </c>
      <c r="D19" s="98" t="s">
        <v>40</v>
      </c>
      <c r="E19" s="94">
        <v>0</v>
      </c>
      <c r="F19" s="94">
        <v>0</v>
      </c>
      <c r="G19" s="102">
        <f t="shared" si="0"/>
        <v>0</v>
      </c>
    </row>
    <row r="20" spans="2:7" ht="22.5" customHeight="1">
      <c r="B20" s="24">
        <v>104</v>
      </c>
      <c r="C20" s="79" t="s">
        <v>57</v>
      </c>
      <c r="D20" s="98" t="s">
        <v>25</v>
      </c>
      <c r="E20" s="94">
        <v>0</v>
      </c>
      <c r="F20" s="94">
        <v>0</v>
      </c>
      <c r="G20" s="102">
        <f t="shared" si="0"/>
        <v>0</v>
      </c>
    </row>
    <row r="21" spans="2:7" ht="22.5" customHeight="1">
      <c r="B21" s="24">
        <v>104</v>
      </c>
      <c r="C21" s="79" t="s">
        <v>57</v>
      </c>
      <c r="D21" s="98" t="s">
        <v>18</v>
      </c>
      <c r="E21" s="94">
        <v>0</v>
      </c>
      <c r="F21" s="94">
        <v>0</v>
      </c>
      <c r="G21" s="102">
        <f t="shared" si="0"/>
        <v>0</v>
      </c>
    </row>
    <row r="22" spans="2:7" ht="22.5" customHeight="1">
      <c r="B22" s="24">
        <v>105</v>
      </c>
      <c r="C22" s="79" t="s">
        <v>54</v>
      </c>
      <c r="D22" s="98" t="s">
        <v>19</v>
      </c>
      <c r="E22" s="94">
        <v>0</v>
      </c>
      <c r="F22" s="94">
        <v>0</v>
      </c>
      <c r="G22" s="102">
        <f t="shared" si="0"/>
        <v>0</v>
      </c>
    </row>
    <row r="23" spans="2:7" ht="22.5" customHeight="1">
      <c r="B23" s="24">
        <v>105</v>
      </c>
      <c r="C23" s="79" t="s">
        <v>54</v>
      </c>
      <c r="D23" s="98" t="s">
        <v>40</v>
      </c>
      <c r="E23" s="94">
        <v>0</v>
      </c>
      <c r="F23" s="94">
        <v>0</v>
      </c>
      <c r="G23" s="102">
        <f t="shared" si="0"/>
        <v>0</v>
      </c>
    </row>
    <row r="24" spans="2:7" ht="22.5" customHeight="1">
      <c r="B24" s="24">
        <v>105</v>
      </c>
      <c r="C24" s="79" t="s">
        <v>54</v>
      </c>
      <c r="D24" s="98" t="s">
        <v>25</v>
      </c>
      <c r="E24" s="94">
        <v>0</v>
      </c>
      <c r="F24" s="94">
        <v>0</v>
      </c>
      <c r="G24" s="102">
        <f t="shared" si="0"/>
        <v>0</v>
      </c>
    </row>
    <row r="25" spans="2:7" ht="22.5" customHeight="1">
      <c r="B25" s="51">
        <v>682884</v>
      </c>
      <c r="C25" s="80" t="s">
        <v>150</v>
      </c>
      <c r="D25" s="99" t="s">
        <v>53</v>
      </c>
      <c r="E25" s="124">
        <v>0</v>
      </c>
      <c r="F25" s="95">
        <v>0</v>
      </c>
      <c r="G25" s="103">
        <f t="shared" si="0"/>
        <v>0</v>
      </c>
    </row>
    <row r="26" spans="2:7" ht="22.5" customHeight="1">
      <c r="B26" s="51">
        <v>200</v>
      </c>
      <c r="C26" s="80" t="s">
        <v>149</v>
      </c>
      <c r="D26" s="99" t="s">
        <v>53</v>
      </c>
      <c r="E26" s="124">
        <v>0</v>
      </c>
      <c r="F26" s="95">
        <v>0</v>
      </c>
      <c r="G26" s="103">
        <f t="shared" si="0"/>
        <v>0</v>
      </c>
    </row>
    <row r="27" spans="2:7" ht="22.5" customHeight="1">
      <c r="B27" s="51">
        <v>201</v>
      </c>
      <c r="C27" s="80" t="s">
        <v>58</v>
      </c>
      <c r="D27" s="99" t="s">
        <v>53</v>
      </c>
      <c r="E27" s="124">
        <v>0</v>
      </c>
      <c r="F27" s="95">
        <v>0</v>
      </c>
      <c r="G27" s="103">
        <f t="shared" si="0"/>
        <v>0</v>
      </c>
    </row>
    <row r="28" spans="2:7" s="20" customFormat="1" ht="22.5" customHeight="1">
      <c r="B28" s="51">
        <v>201</v>
      </c>
      <c r="C28" s="80" t="s">
        <v>58</v>
      </c>
      <c r="D28" s="99" t="s">
        <v>40</v>
      </c>
      <c r="E28" s="95">
        <v>51776</v>
      </c>
      <c r="F28" s="95">
        <v>51776</v>
      </c>
      <c r="G28" s="103">
        <f t="shared" si="0"/>
        <v>0</v>
      </c>
    </row>
    <row r="29" spans="2:7" s="20" customFormat="1" ht="22.5" customHeight="1">
      <c r="B29" s="51">
        <v>201</v>
      </c>
      <c r="C29" s="80" t="s">
        <v>58</v>
      </c>
      <c r="D29" s="99" t="s">
        <v>25</v>
      </c>
      <c r="E29" s="95">
        <v>58684</v>
      </c>
      <c r="F29" s="95">
        <v>59135</v>
      </c>
      <c r="G29" s="103">
        <f t="shared" si="0"/>
        <v>451</v>
      </c>
    </row>
    <row r="30" spans="2:7" s="20" customFormat="1" ht="22.5" customHeight="1">
      <c r="B30" s="51">
        <v>201</v>
      </c>
      <c r="C30" s="80" t="s">
        <v>58</v>
      </c>
      <c r="D30" s="99" t="s">
        <v>18</v>
      </c>
      <c r="E30" s="95">
        <v>82566</v>
      </c>
      <c r="F30" s="95">
        <v>82476</v>
      </c>
      <c r="G30" s="103">
        <f t="shared" si="0"/>
        <v>-90</v>
      </c>
    </row>
    <row r="31" spans="2:7" s="20" customFormat="1" ht="22.5" customHeight="1">
      <c r="B31" s="51">
        <v>300</v>
      </c>
      <c r="C31" s="80" t="s">
        <v>59</v>
      </c>
      <c r="D31" s="99" t="s">
        <v>40</v>
      </c>
      <c r="E31" s="94">
        <v>348</v>
      </c>
      <c r="F31" s="94">
        <v>348</v>
      </c>
      <c r="G31" s="103">
        <f t="shared" si="0"/>
        <v>0</v>
      </c>
    </row>
    <row r="32" spans="2:7" s="20" customFormat="1" ht="22.5" customHeight="1">
      <c r="B32" s="51">
        <v>300</v>
      </c>
      <c r="C32" s="80" t="s">
        <v>59</v>
      </c>
      <c r="D32" s="99" t="s">
        <v>25</v>
      </c>
      <c r="E32" s="95">
        <v>2237</v>
      </c>
      <c r="F32" s="95">
        <v>2237</v>
      </c>
      <c r="G32" s="103">
        <f t="shared" si="0"/>
        <v>0</v>
      </c>
    </row>
    <row r="33" spans="2:7" s="20" customFormat="1" ht="22.5" customHeight="1">
      <c r="B33" s="51">
        <v>300</v>
      </c>
      <c r="C33" s="80" t="s">
        <v>59</v>
      </c>
      <c r="D33" s="99" t="s">
        <v>18</v>
      </c>
      <c r="E33" s="95">
        <v>7550</v>
      </c>
      <c r="F33" s="95">
        <v>7550</v>
      </c>
      <c r="G33" s="103">
        <f t="shared" si="0"/>
        <v>0</v>
      </c>
    </row>
    <row r="34" spans="2:7" s="107" customFormat="1" ht="22.5" customHeight="1">
      <c r="B34" s="51">
        <v>301</v>
      </c>
      <c r="C34" s="80" t="s">
        <v>151</v>
      </c>
      <c r="D34" s="99" t="s">
        <v>18</v>
      </c>
      <c r="E34" s="95">
        <v>0</v>
      </c>
      <c r="F34" s="95">
        <v>0</v>
      </c>
      <c r="G34" s="103">
        <f t="shared" si="0"/>
        <v>0</v>
      </c>
    </row>
    <row r="35" spans="2:7" s="107" customFormat="1" ht="22.5" customHeight="1">
      <c r="B35" s="51">
        <v>315</v>
      </c>
      <c r="C35" s="80" t="s">
        <v>152</v>
      </c>
      <c r="D35" s="99" t="s">
        <v>18</v>
      </c>
      <c r="E35" s="94">
        <v>0</v>
      </c>
      <c r="F35" s="94">
        <v>0</v>
      </c>
      <c r="G35" s="103">
        <f t="shared" si="0"/>
        <v>0</v>
      </c>
    </row>
    <row r="36" spans="2:7" s="20" customFormat="1" ht="22.5" customHeight="1">
      <c r="B36" s="51">
        <v>400</v>
      </c>
      <c r="C36" s="80" t="s">
        <v>60</v>
      </c>
      <c r="D36" s="99" t="s">
        <v>19</v>
      </c>
      <c r="E36" s="95">
        <v>0</v>
      </c>
      <c r="F36" s="95">
        <v>0</v>
      </c>
      <c r="G36" s="103">
        <f t="shared" si="0"/>
        <v>0</v>
      </c>
    </row>
    <row r="37" spans="2:7" s="20" customFormat="1" ht="22.5" customHeight="1">
      <c r="B37" s="51">
        <v>400</v>
      </c>
      <c r="C37" s="80" t="s">
        <v>60</v>
      </c>
      <c r="D37" s="99" t="s">
        <v>40</v>
      </c>
      <c r="E37" s="95">
        <v>5455</v>
      </c>
      <c r="F37" s="95">
        <v>5364</v>
      </c>
      <c r="G37" s="103">
        <f t="shared" si="0"/>
        <v>-91</v>
      </c>
    </row>
    <row r="38" spans="2:7" ht="22.5" customHeight="1">
      <c r="B38" s="51">
        <v>400</v>
      </c>
      <c r="C38" s="80" t="s">
        <v>60</v>
      </c>
      <c r="D38" s="99" t="s">
        <v>25</v>
      </c>
      <c r="E38" s="95">
        <v>38</v>
      </c>
      <c r="F38" s="95">
        <v>38</v>
      </c>
      <c r="G38" s="103">
        <f t="shared" si="0"/>
        <v>0</v>
      </c>
    </row>
    <row r="39" spans="2:7" s="20" customFormat="1" ht="22.5" customHeight="1">
      <c r="B39" s="53">
        <v>400</v>
      </c>
      <c r="C39" s="81" t="s">
        <v>60</v>
      </c>
      <c r="D39" s="100" t="s">
        <v>18</v>
      </c>
      <c r="E39" s="96">
        <v>552</v>
      </c>
      <c r="F39" s="96">
        <v>550</v>
      </c>
      <c r="G39" s="103">
        <f t="shared" si="0"/>
        <v>-2</v>
      </c>
    </row>
    <row r="40" spans="2:7" ht="22.5" customHeight="1"/>
    <row r="41" spans="2:7" ht="22.5" customHeight="1"/>
    <row r="42" spans="2:7" ht="22.5" customHeight="1"/>
    <row r="43" spans="2:7" ht="22.5" customHeight="1"/>
    <row r="44" spans="2:7" ht="22.5" customHeight="1"/>
    <row r="45" spans="2:7" ht="22.5" customHeight="1"/>
  </sheetData>
  <pageMargins left="0.70866141732283472" right="0.70866141732283472" top="0.74803149606299213" bottom="0.74803149606299213" header="0.31496062992125984" footer="0.31496062992125984"/>
  <pageSetup paperSize="9" scale="7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Receipt Details</vt:lpstr>
      <vt:lpstr>Divider Sort</vt:lpstr>
      <vt:lpstr>201N Production</vt:lpstr>
      <vt:lpstr>Pallet &amp; Top Frame Sort</vt:lpstr>
      <vt:lpstr>Pallet &amp; TF Repair</vt:lpstr>
      <vt:lpstr>Pallet &amp; TF Dismantle</vt:lpstr>
      <vt:lpstr>Despatch Advice</vt:lpstr>
      <vt:lpstr>309 SAP Daily Scrap</vt:lpstr>
      <vt:lpstr>Stocktake Adjustment</vt:lpstr>
      <vt:lpstr>Weekly Report</vt:lpstr>
      <vt:lpstr>Sheet1</vt:lpstr>
      <vt:lpstr>'Weekly Report'!Print_Titles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Merrett, Ellie</dc:creator>
  <cp:lastModifiedBy>hichan</cp:lastModifiedBy>
  <cp:lastPrinted>2014-11-09T23:24:05Z</cp:lastPrinted>
  <dcterms:created xsi:type="dcterms:W3CDTF">2014-05-27T07:10:33Z</dcterms:created>
  <dcterms:modified xsi:type="dcterms:W3CDTF">2015-02-05T00:00:10Z</dcterms:modified>
</cp:coreProperties>
</file>