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<sst xmlns="http://schemas.openxmlformats.org/spreadsheetml/2006/main" count="575" uniqueCount="426">
  <si>
    <t xml:space="preserve">References</t>
  </si>
  <si>
    <t xml:space="preserve">Quantity / PCB</t>
  </si>
  <si>
    <t xml:space="preserve">Value</t>
  </si>
  <si>
    <t xml:space="preserve">Manufacturer</t>
  </si>
  <si>
    <t xml:space="preserve">MPN</t>
  </si>
  <si>
    <t xml:space="preserve">Digikey</t>
  </si>
  <si>
    <t xml:space="preserve">Mouser</t>
  </si>
  <si>
    <t xml:space="preserve">TME</t>
  </si>
  <si>
    <t xml:space="preserve">LCSC equiv.</t>
  </si>
  <si>
    <t xml:space="preserve">Reel</t>
  </si>
  <si>
    <t xml:space="preserve">Reels</t>
  </si>
  <si>
    <t xml:space="preserve">Qty</t>
  </si>
  <si>
    <t xml:space="preserve">Unit GBP</t>
  </si>
  <si>
    <t xml:space="preserve">Line GBP</t>
  </si>
  <si>
    <t xml:space="preserve">Substitute</t>
  </si>
  <si>
    <t xml:space="preserve">Description</t>
  </si>
  <si>
    <t xml:space="preserve">Package</t>
  </si>
  <si>
    <t xml:space="preserve">Notes</t>
  </si>
  <si>
    <t xml:space="preserve">Sourcing Notes</t>
  </si>
  <si>
    <t xml:space="preserve">A1</t>
  </si>
  <si>
    <t xml:space="preserve">ESP32- WROVER- B(M213DH2864 PC3Q0)</t>
  </si>
  <si>
    <t xml:space="preserve">Espressif</t>
  </si>
  <si>
    <t xml:space="preserve">C129145</t>
  </si>
  <si>
    <t xml:space="preserve">ESP32-WROVER</t>
  </si>
  <si>
    <t xml:space="preserve">16Mb flash part maybe not available. Decision needed. General good availability, though</t>
  </si>
  <si>
    <t xml:space="preserve">C47</t>
  </si>
  <si>
    <t xml:space="preserve">1.5nF</t>
  </si>
  <si>
    <t xml:space="preserve">Murata</t>
  </si>
  <si>
    <t xml:space="preserve">GRM1557U1A152JA01D</t>
  </si>
  <si>
    <t xml:space="preserve">490-10690-6-ND </t>
  </si>
  <si>
    <t xml:space="preserve">C162143</t>
  </si>
  <si>
    <t xml:space="preserve">C</t>
  </si>
  <si>
    <t xml:space="preserve">U2J, 1.5nF, 10V, -5%/+5%</t>
  </si>
  <si>
    <t xml:space="preserve">C_0402_1005Metric</t>
  </si>
  <si>
    <t xml:space="preserve">Critical – U2J, UJ, C0G only</t>
  </si>
  <si>
    <t xml:space="preserve">C3 C5 C11 C25 C26 C27 C28 C29 C30 C31 C34 C38 C41 C42 C75</t>
  </si>
  <si>
    <t xml:space="preserve">100nF</t>
  </si>
  <si>
    <t xml:space="preserve">Samsung</t>
  </si>
  <si>
    <t xml:space="preserve">CL05B104KO5NNNC</t>
  </si>
  <si>
    <t xml:space="preserve">1276-1001-2-ND</t>
  </si>
  <si>
    <t xml:space="preserve">C32 C35 C49</t>
  </si>
  <si>
    <t xml:space="preserve">100pF</t>
  </si>
  <si>
    <t xml:space="preserve">GRM1555C1H101JA01D</t>
  </si>
  <si>
    <t xml:space="preserve">490-5922-2-ND 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</si>
  <si>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</si>
  <si>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</si>
  <si>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</si>
  <si>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</si>
  <si>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</si>
  <si>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490-1312-2-ND 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</si>
  <si>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</si>
  <si>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</si>
  <si>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</si>
  <si>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</si>
  <si>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490-5888-2-ND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</si>
  <si>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</si>
  <si>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</si>
  <si>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</si>
  <si>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</si>
  <si>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490-6206-2-ND </t>
  </si>
  <si>
    <t xml:space="preserve">C0G/NP0, 1pF, 50V, -0.1pF/+0.1pF</t>
  </si>
  <si>
    <t xml:space="preserve">C6 C7 C8 C9 C10 C15 C16 C17 C18 C19 C20 C21 C22 C23 C24 C33 C36 C39 C40 C43 C44 C73 C74</t>
  </si>
  <si>
    <t xml:space="preserve">1uF</t>
  </si>
  <si>
    <t xml:space="preserve">CL10A105KB8NNNC</t>
  </si>
  <si>
    <t xml:space="preserve">1276-1860-2-ND 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</si>
  <si>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</si>
  <si>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</si>
  <si>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</si>
  <si>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</si>
  <si>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</si>
  <si>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</si>
  <si>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490-5932-2-ND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</si>
  <si>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</si>
  <si>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</si>
  <si>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</si>
  <si>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</si>
  <si>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1276-1049-2-ND </t>
  </si>
  <si>
    <t xml:space="preserve">X5R, 220nF, 10V, -15%/+15%</t>
  </si>
  <si>
    <t xml:space="preserve">C4 C12</t>
  </si>
  <si>
    <t xml:space="preserve">22uF</t>
  </si>
  <si>
    <t xml:space="preserve">CL10A226MP8NUNE</t>
  </si>
  <si>
    <t xml:space="preserve">1276-1274-2-ND 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</si>
  <si>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</si>
  <si>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</si>
  <si>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</si>
  <si>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</si>
  <si>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490-7757-2-ND 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</si>
  <si>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</si>
  <si>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</si>
  <si>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</si>
  <si>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</si>
  <si>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490-5936-2-ND 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</si>
  <si>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</si>
  <si>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</si>
  <si>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</si>
  <si>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</si>
  <si>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490-6237-2-ND 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</si>
  <si>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</si>
  <si>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</si>
  <si>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</si>
  <si>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</si>
  <si>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1276-1248-2-ND 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</si>
  <si>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</si>
  <si>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</si>
  <si>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</si>
  <si>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</si>
  <si>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</si>
  <si>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490-3254-2-ND </t>
  </si>
  <si>
    <t xml:space="preserve">X5R, 47nF, 25V, -10%/+10%</t>
  </si>
  <si>
    <t xml:space="preserve">D5 D6 D7 D11 D12 D17 D18 D19 D20 D21</t>
  </si>
  <si>
    <t xml:space="preserve">ESD5Z6.0T5G</t>
  </si>
  <si>
    <t xml:space="preserve">On Semi</t>
  </si>
  <si>
    <t xml:space="preserve">ESD5Z6.0T5GOSTR-ND </t>
  </si>
  <si>
    <t xml:space="preserve">C261278 </t>
  </si>
  <si>
    <t xml:space="preserve">Y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</si>
  <si>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</si>
  <si>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</si>
  <si>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</si>
  <si>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</si>
  <si>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</si>
  <si>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</si>
  <si>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160-1404-6-ND</t>
  </si>
  <si>
    <t xml:space="preserve">C99881</t>
  </si>
  <si>
    <t xml:space="preserve">LED GREEN CLEAR 1206 SMD</t>
  </si>
  <si>
    <t xml:space="preserve">Low stock, Digi-Reel</t>
  </si>
  <si>
    <t xml:space="preserve">D2</t>
  </si>
  <si>
    <t xml:space="preserve">Orange</t>
  </si>
  <si>
    <t xml:space="preserve">LTST-C150KSKT</t>
  </si>
  <si>
    <t xml:space="preserve">160-1406-6-ND </t>
  </si>
  <si>
    <t xml:space="preserve">C130716 </t>
  </si>
  <si>
    <t xml:space="preserve">LED ORANGE CLEAR 1206 SMD</t>
  </si>
  <si>
    <t xml:space="preserve">Digi-Reel</t>
  </si>
  <si>
    <t xml:space="preserve">D3 D8 D9 D10</t>
  </si>
  <si>
    <t xml:space="preserve">SS13FL</t>
  </si>
  <si>
    <t xml:space="preserve">On Semi.</t>
  </si>
  <si>
    <t xml:space="preserve">SS13FLTR-ND 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</si>
  <si>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</si>
  <si>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</si>
  <si>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</si>
  <si>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</si>
  <si>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</si>
  <si>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</si>
  <si>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</si>
  <si>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J6</t>
  </si>
  <si>
    <t xml:space="preserve">3020-10-0300-00</t>
  </si>
  <si>
    <t xml:space="preserve">CNC Tech</t>
  </si>
  <si>
    <t xml:space="preserve">IDC-Header_2x05_P2.54mm_Vertical_SMD</t>
  </si>
  <si>
    <t xml:space="preserve">DNP – not required</t>
  </si>
  <si>
    <t xml:space="preserve">J1 J9</t>
  </si>
  <si>
    <t xml:space="preserve">Molex</t>
  </si>
  <si>
    <t xml:space="preserve">538-53261-0271 </t>
  </si>
  <si>
    <t xml:space="preserve">C132528</t>
  </si>
  <si>
    <t xml:space="preserve">Molex_PicoBlade_53261-0271_1x02-1MP_P1.25mm_Horizontal</t>
  </si>
  <si>
    <t xml:space="preserve">MouseReel</t>
  </si>
  <si>
    <t xml:space="preserve">J5</t>
  </si>
  <si>
    <t xml:space="preserve">SFV24R-2STE1HLF </t>
  </si>
  <si>
    <t xml:space="preserve">Amphenol</t>
  </si>
  <si>
    <t xml:space="preserve">609-4321-6-ND </t>
  </si>
  <si>
    <t xml:space="preserve">C262643</t>
  </si>
  <si>
    <t xml:space="preserve">FFC connector, top contact, 24pos, 0.5mm pitch</t>
  </si>
  <si>
    <t xml:space="preserve">AFC07x24-1MP_P0.5mm_Horizontal</t>
  </si>
  <si>
    <t xml:space="preserve">J7</t>
  </si>
  <si>
    <t xml:space="preserve">HLE-103-02-L-DV-BE-K-TR </t>
  </si>
  <si>
    <t xml:space="preserve">Samtec</t>
  </si>
  <si>
    <t xml:space="preserve">SAM13984DKR-ND </t>
  </si>
  <si>
    <t xml:space="preserve">C92272</t>
  </si>
  <si>
    <t xml:space="preserve">PinSocket_2x03_P2.54mm_Vertical</t>
  </si>
  <si>
    <t xml:space="preserve">J10</t>
  </si>
  <si>
    <t xml:space="preserve">SJ2-3574A-SMT-TR </t>
  </si>
  <si>
    <t xml:space="preserve">CUI Devices</t>
  </si>
  <si>
    <t xml:space="preserve">CP-SJ2-3574A-SMT-DKR-ND 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</si>
  <si>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</si>
  <si>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</si>
  <si>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</si>
  <si>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</si>
  <si>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112J-TDAR-R01 </t>
  </si>
  <si>
    <t xml:space="preserve">Attend</t>
  </si>
  <si>
    <t xml:space="preserve">MCC-SDMICRO/3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</si>
  <si>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</si>
  <si>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</si>
  <si>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</si>
  <si>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</si>
  <si>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629104190121</t>
  </si>
  <si>
    <t xml:space="preserve">Würth Elektronik</t>
  </si>
  <si>
    <t xml:space="preserve">732-11179-6-ND </t>
  </si>
  <si>
    <t xml:space="preserve">C283549</t>
  </si>
  <si>
    <t xml:space="preserve">USB-A connector SMD</t>
  </si>
  <si>
    <t xml:space="preserve">jing-lcsc-C46400</t>
  </si>
  <si>
    <t xml:space="preserve">J2</t>
  </si>
  <si>
    <t xml:space="preserve">DX07S016JA1R1500</t>
  </si>
  <si>
    <t xml:space="preserve">JAE</t>
  </si>
  <si>
    <t xml:space="preserve">656-DX07S016JA1R1500 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</si>
  <si>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</si>
  <si>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</si>
  <si>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</si>
  <si>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</si>
  <si>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</si>
  <si>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</si>
  <si>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490-1146-6-ND </t>
  </si>
  <si>
    <t xml:space="preserve">C184029 </t>
  </si>
  <si>
    <t xml:space="preserve">N</t>
  </si>
  <si>
    <t xml:space="preserve">Inductor</t>
  </si>
  <si>
    <t xml:space="preserve">L_0402_1005Metric</t>
  </si>
  <si>
    <t xml:space="preserve">L1</t>
  </si>
  <si>
    <t xml:space="preserve">10uH 1A</t>
  </si>
  <si>
    <t xml:space="preserve">Taiyo Yuden </t>
  </si>
  <si>
    <t xml:space="preserve">NRS4018T100MDGJ</t>
  </si>
  <si>
    <t xml:space="preserve">587-2886-6-ND 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</si>
  <si>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</si>
  <si>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</si>
  <si>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</si>
  <si>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</si>
  <si>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</si>
  <si>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</si>
  <si>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490-1147-6-ND </t>
  </si>
  <si>
    <t xml:space="preserve">C82920</t>
  </si>
  <si>
    <t xml:space="preserve">L4</t>
  </si>
  <si>
    <t xml:space="preserve">15nH</t>
  </si>
  <si>
    <t xml:space="preserve">LQW15AN15NJ00D</t>
  </si>
  <si>
    <t xml:space="preserve">490-1148-6-ND </t>
  </si>
  <si>
    <t xml:space="preserve">C94079 </t>
  </si>
  <si>
    <t xml:space="preserve">L7</t>
  </si>
  <si>
    <t xml:space="preserve">18nH</t>
  </si>
  <si>
    <t xml:space="preserve">LQW15AN18NJ00D</t>
  </si>
  <si>
    <t xml:space="preserve">490-1149-6-ND </t>
  </si>
  <si>
    <t xml:space="preserve">C82917</t>
  </si>
  <si>
    <t xml:space="preserve">L5</t>
  </si>
  <si>
    <t xml:space="preserve">7.5nH</t>
  </si>
  <si>
    <t xml:space="preserve">LQW15AN7N5G00D</t>
  </si>
  <si>
    <t xml:space="preserve">490-6846-6-ND </t>
  </si>
  <si>
    <t xml:space="preserve">C82918</t>
  </si>
  <si>
    <t xml:space="preserve">LED1 LED2 LED3 LED4 LED5 LED6</t>
  </si>
  <si>
    <t xml:space="preserve">WS2812B-3535</t>
  </si>
  <si>
    <t xml:space="preserve">SK6812/WS2812B-Mini </t>
  </si>
  <si>
    <t xml:space="preserve">WS2812B-MINI</t>
  </si>
  <si>
    <t xml:space="preserve">C114583</t>
  </si>
  <si>
    <t xml:space="preserve">RGB LED with integrated controller</t>
  </si>
  <si>
    <t xml:space="preserve">LED_SK6812MINI_PLCC4_3.5x3.5mm_P1.75mm_no_silk</t>
  </si>
  <si>
    <t xml:space="preserve">Hard to fiind, no stock at TME, only hobby products at Digikey, Mouser (Adafruit, Sparkfun, etc)</t>
  </si>
  <si>
    <t xml:space="preserve">Q4 Q5</t>
  </si>
  <si>
    <t xml:space="preserve">DMG2305UX-13</t>
  </si>
  <si>
    <t xml:space="preserve">Diodes Incorporated</t>
  </si>
  <si>
    <t xml:space="preserve">DMG2305UX-13DIDKR-ND 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</si>
  <si>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</si>
  <si>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</si>
  <si>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</si>
  <si>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</si>
  <si>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</si>
  <si>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</si>
  <si>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MMBT3904TPMSTR-ND 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</si>
  <si>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</si>
  <si>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</si>
  <si>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</si>
  <si>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</si>
  <si>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</si>
  <si>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SSM3K376RLFDKR-ND 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</si>
  <si>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</si>
  <si>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</si>
  <si>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</si>
  <si>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</si>
  <si>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</si>
  <si>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Yageo</t>
  </si>
  <si>
    <t xml:space="preserve">RC0402FR-070RL </t>
  </si>
  <si>
    <t xml:space="preserve">311-0.0LRTR-ND </t>
  </si>
  <si>
    <t xml:space="preserve">+/- 1%</t>
  </si>
  <si>
    <t xml:space="preserve">R_0402_1005Metric</t>
  </si>
  <si>
    <t xml:space="preserve">R38</t>
  </si>
  <si>
    <t xml:space="preserve">10R</t>
  </si>
  <si>
    <t xml:space="preserve">RC0402FR-0710RL </t>
  </si>
  <si>
    <t xml:space="preserve">311-10.0LRTR-ND </t>
  </si>
  <si>
    <t xml:space="preserve">+/- 5%</t>
  </si>
  <si>
    <t xml:space="preserve">R1 R2 R3 R6 R7 R11 R12 R14 R15 R16 R19 R28 R29 R30 R31 R32 R37</t>
  </si>
  <si>
    <t xml:space="preserve">10k</t>
  </si>
  <si>
    <t xml:space="preserve">RC0402FR-0710KL </t>
  </si>
  <si>
    <t xml:space="preserve">311-10.0KLRTR-ND </t>
  </si>
  <si>
    <t xml:space="preserve">+/- 10%</t>
  </si>
  <si>
    <t xml:space="preserve">R4 R5 R8 R9 R10 R13 R17 R34 R35</t>
  </si>
  <si>
    <t xml:space="preserve">1k</t>
  </si>
  <si>
    <t xml:space="preserve">RC0402FR-071KL </t>
  </si>
  <si>
    <t xml:space="preserve">311-1.00KLRTR-ND </t>
  </si>
  <si>
    <t xml:space="preserve">R33</t>
  </si>
  <si>
    <t xml:space="preserve">3R</t>
  </si>
  <si>
    <t xml:space="preserve">RC0402FR-073RL </t>
  </si>
  <si>
    <t xml:space="preserve">RC0402FR-073RL-ND </t>
  </si>
  <si>
    <t xml:space="preserve">R36</t>
  </si>
  <si>
    <t xml:space="preserve">56k</t>
  </si>
  <si>
    <t xml:space="preserve">RC0402FR-0756KL </t>
  </si>
  <si>
    <t xml:space="preserve">311-56.0KLRTR-ND </t>
  </si>
  <si>
    <t xml:space="preserve">S6</t>
  </si>
  <si>
    <t xml:space="preserve">JS1400BFQ</t>
  </si>
  <si>
    <t xml:space="preserve">NINIGI</t>
  </si>
  <si>
    <t xml:space="preserve">MICRO-JOY-A</t>
  </si>
  <si>
    <t xml:space="preserve">EG5858-ND </t>
  </si>
  <si>
    <t xml:space="preserve">C136710</t>
  </si>
  <si>
    <t xml:space="preserve">5-position tactile switch</t>
  </si>
  <si>
    <t xml:space="preserve">SW_JS1400BFQ-arrows</t>
  </si>
  <si>
    <t xml:space="preserve">Unknown packaging</t>
  </si>
  <si>
    <t xml:space="preserve">S3</t>
  </si>
  <si>
    <t xml:space="preserve">CUS-12TB </t>
  </si>
  <si>
    <t xml:space="preserve">Nidec Copal</t>
  </si>
  <si>
    <t xml:space="preserve">563-1102-6-ND </t>
  </si>
  <si>
    <t xml:space="preserve">C223848</t>
  </si>
  <si>
    <t xml:space="preserve">Slide switch, SPDT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</si>
  <si>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</si>
  <si>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</si>
  <si>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</si>
  <si>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</si>
  <si>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PTS645SM50SMTR92 LFS </t>
  </si>
  <si>
    <t xml:space="preserve">CKN10889TR-ND </t>
  </si>
  <si>
    <t xml:space="preserve">C393947</t>
  </si>
  <si>
    <t xml:space="preserve">SWITCH TACTILE SPST-NO 0.05A 12V</t>
  </si>
  <si>
    <t xml:space="preserve">Switch_Tactile_SMD_6x6mm_PTS645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</si>
  <si>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</si>
  <si>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</si>
  <si>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</si>
  <si>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</si>
  <si>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AP2114H-3.3TRG1DIDKR-ND 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</si>
  <si>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</si>
  <si>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</si>
  <si>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</si>
  <si>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</si>
  <si>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</si>
  <si>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</si>
  <si>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CC1200RHBR </t>
  </si>
  <si>
    <t xml:space="preserve">296-38892-6-ND 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</si>
  <si>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</si>
  <si>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</si>
  <si>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</si>
  <si>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CP2102N-A02-GQFN24R </t>
  </si>
  <si>
    <t xml:space="preserve">Si Labs</t>
  </si>
  <si>
    <t xml:space="preserve">336-5888-6-ND 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</si>
  <si>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</si>
  <si>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</si>
  <si>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</si>
  <si>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</si>
  <si>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DRV2605LDGSR</t>
  </si>
  <si>
    <t xml:space="preserve">296-40032-6-ND 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</si>
  <si>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</si>
  <si>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</si>
  <si>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</si>
  <si>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</si>
  <si>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</si>
  <si>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</si>
  <si>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Unlikely that these exist outside China</t>
  </si>
  <si>
    <t xml:space="preserve">U6</t>
  </si>
  <si>
    <t xml:space="preserve">IQS550</t>
  </si>
  <si>
    <t xml:space="preserve">Azoteq</t>
  </si>
  <si>
    <t xml:space="preserve">IQS550-BL-QNR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</si>
  <si>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</si>
  <si>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</si>
  <si>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</si>
  <si>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</si>
  <si>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</si>
  <si>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</si>
  <si>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MCP73831T-3ACI/OTDKR-ND </t>
  </si>
  <si>
    <t xml:space="preserve">C14879</t>
  </si>
  <si>
    <t xml:space="preserve">IC CONTROLLR LI-ION 4.2V SOT23-5</t>
  </si>
  <si>
    <t xml:space="preserve">SOT-753</t>
  </si>
  <si>
    <t xml:space="preserve">U4</t>
  </si>
  <si>
    <t xml:space="preserve">PCA9555</t>
  </si>
  <si>
    <t xml:space="preserve">PCA9555PW,112</t>
  </si>
  <si>
    <t xml:space="preserve">568-3986-5-ND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</si>
  <si>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</si>
  <si>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</si>
  <si>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</si>
  <si>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</si>
  <si>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</si>
  <si>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296-36705-6-ND </t>
  </si>
  <si>
    <t xml:space="preserve">C131154</t>
  </si>
  <si>
    <t xml:space="preserve">2VRMS DirectPath, 100dB Audio Stereo DAC with 32-bit, 384kHz PCM Interface, TSSOP-20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</si>
  <si>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</si>
  <si>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</si>
  <si>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</si>
  <si>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</si>
  <si>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</si>
  <si>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SER4103DKR-ND 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</si>
  <si>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</si>
  <si>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</si>
  <si>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</si>
  <si>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</si>
  <si>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</si>
  <si>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NX3225SA 40MHz EXS00A-CS03880 </t>
  </si>
  <si>
    <t xml:space="preserve">644-1249-1-ND 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</si>
  <si>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</si>
  <si>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</si>
  <si>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</si>
  <si>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</si>
  <si>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Precision Microdrives</t>
  </si>
  <si>
    <t xml:space="preserve">C08-00A</t>
  </si>
  <si>
    <t xml:space="preserve">Linear Resonant Actuator Ø8x3.2T, 235Hz, 1.8Vrms AC</t>
  </si>
  <si>
    <t xml:space="preserve">UK manufacturer. Expensive, not enough stock, but might be able to produce more</t>
  </si>
  <si>
    <t xml:space="preserve">Batt</t>
  </si>
  <si>
    <t xml:space="preserve">Blue Taiyang</t>
  </si>
  <si>
    <t xml:space="preserve">LP375080</t>
  </si>
  <si>
    <t xml:space="preserve">1500mAh Lipo with Molex 510210200, 50mm wire length</t>
  </si>
  <si>
    <t xml:space="preserve">OMG I hate UPS</t>
  </si>
  <si>
    <t xml:space="preserve">Earbuds</t>
  </si>
  <si>
    <t xml:space="preserve">Double check with Kerstin</t>
  </si>
  <si>
    <t xml:space="preserve">USB-C cable</t>
  </si>
  <si>
    <t xml:space="preserve">San Guan Siyuan?</t>
  </si>
  <si>
    <t xml:space="preserve">Custom, 0.75m</t>
  </si>
  <si>
    <t xml:space="preserve">Waiting to hear from Sally, Abby (CN)</t>
  </si>
  <si>
    <t xml:space="preserve">Inkjet printing</t>
  </si>
  <si>
    <t xml:space="preserve">Peerless Coatings?</t>
  </si>
  <si>
    <t xml:space="preserve">RFQ out to Peerless Coatings Ltd.</t>
  </si>
  <si>
    <t xml:space="preserve">Laser cut coverlay</t>
  </si>
  <si>
    <t xml:space="preserve">PCB Fabrication</t>
  </si>
  <si>
    <t xml:space="preserve">Unknown vendor, EU</t>
  </si>
  <si>
    <t xml:space="preserve">In progress</t>
  </si>
  <si>
    <t xml:space="preserve">PCB Assembly</t>
  </si>
  <si>
    <t xml:space="preserve">HCD</t>
  </si>
  <si>
    <t xml:space="preserve">Need components from around 22/2</t>
  </si>
  <si>
    <t xml:space="preserve">Total</t>
  </si>
  <si>
    <t xml:space="preserve">Unit</t>
  </si>
  <si>
    <t xml:space="preserve">Total parts</t>
  </si>
  <si>
    <t xml:space="preserve">Substitution OK</t>
  </si>
  <si>
    <t xml:space="preserve">Exchange</t>
  </si>
  <si>
    <t xml:space="preserve">Check before substituting</t>
  </si>
  <si>
    <t xml:space="preserve">Do not substitute</t>
  </si>
  <si>
    <t xml:space="preserve">TODO: compare against tr20-r2.xlsx – missing the 5.1k resistors. Is something else missing ?</t>
  </si>
  <si>
    <t xml:space="preserve">Happy</t>
  </si>
  <si>
    <t xml:space="preserve">Units to build</t>
  </si>
  <si>
    <t xml:space="preserve">Question / Noite</t>
  </si>
  <si>
    <t xml:space="preserve">Attention</t>
  </si>
  <si>
    <t xml:space="preserve">Critical / Problem</t>
  </si>
  <si>
    <t xml:space="preserve">Ignore – Part not required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</si>
</sst>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000"/>
    <numFmt numFmtId="168" formatCode="0.00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FFFFCC"/>
      </patternFill>
    </fill>
    <fill>
      <patternFill patternType="solid">
        <fgColor rgb="FFFFFFCC"/>
        <bgColor rgb="FFFFFFA6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B66C"/>
        <bgColor rgb="FFFFCCCC"/>
      </patternFill>
    </fill>
    <fill>
      <patternFill patternType="solid">
        <fgColor rgb="FFFFD7D7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4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FFD7D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7D1D5"/>
      <rgbColor rgb="FFCCFFCC"/>
      <rgbColor rgb="FFFFFFA6"/>
      <rgbColor rgb="FFAFD095"/>
      <rgbColor rgb="FFFFB66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F45" colorId="64" zoomScale="110" zoomScaleNormal="110" zoomScalePageLayoutView="100" workbookViewId="0">
      <selection pane="topLeft" activeCell="I72" activeCellId="0" sqref="I72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3.4"/>
    <col collapsed="false" customWidth="true" hidden="false" outlineLevel="0" max="3" min="3" style="1" width="24.22"/>
    <col collapsed="false" customWidth="true" hidden="false" outlineLevel="0" max="4" min="4" style="0" width="18.89"/>
    <col collapsed="false" customWidth="true" hidden="false" outlineLevel="0" max="5" min="5" style="1" width="38.78"/>
    <col collapsed="false" customWidth="true" hidden="false" outlineLevel="0" max="6" min="6" style="0" width="26.84"/>
    <col collapsed="false" customWidth="true" hidden="false" outlineLevel="0" max="7" min="7" style="0" width="23.59"/>
    <col collapsed="false" customWidth="true" hidden="false" outlineLevel="0" max="8" min="8" style="0" width="16.64"/>
    <col collapsed="false" customWidth="true" hidden="false" outlineLevel="0" max="9" min="9" style="0" width="12.13"/>
    <col collapsed="false" customWidth="true" hidden="false" outlineLevel="0" max="10" min="10" style="2" width="6.42"/>
    <col collapsed="false" customWidth="true" hidden="false" outlineLevel="0" max="11" min="11" style="2" width="13.19"/>
    <col collapsed="false" customWidth="true" hidden="false" outlineLevel="0" max="12" min="12" style="2" width="10.32"/>
    <col collapsed="false" customWidth="true" hidden="false" outlineLevel="0" max="13" min="13" style="3" width="9.59"/>
    <col collapsed="false" customWidth="true" hidden="false" outlineLevel="0" max="14" min="14" style="2" width="9.63"/>
    <col collapsed="false" customWidth="true" hidden="false" outlineLevel="0" max="15" min="15" style="0" width="9.78"/>
    <col collapsed="false" customWidth="true" hidden="false" outlineLevel="0" max="16" min="16" style="0" width="47.78"/>
    <col collapsed="false" customWidth="true" hidden="false" outlineLevel="0" max="17" min="17" style="1" width="52.89"/>
    <col collapsed="false" customWidth="true" hidden="false" outlineLevel="0" max="18" min="18" style="0" width="24.24"/>
    <col collapsed="false" customWidth="true" hidden="false" outlineLevel="0" max="19" min="19" style="0" width="34.6"/>
    <col collapsed="false" customWidth="true" hidden="false" outlineLevel="0" max="20" min="20" style="0" width="41.56"/>
    <col collapsed="false" customWidth="true" hidden="false" outlineLevel="0" max="1025" min="1023" style="0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AMD1" s="0"/>
      <c r="AME1" s="0"/>
      <c r="AMF1" s="0"/>
      <c r="AMG1" s="0"/>
      <c r="AMH1" s="0"/>
      <c r="AMI1" s="0"/>
      <c r="AMJ1" s="0"/>
    </row>
    <row r="2" s="8" customFormat="true" ht="12.8" hidden="false" customHeight="false" outlineLevel="0" collapsed="false">
      <c r="A2" s="8" t="s">
        <v>19</v>
      </c>
      <c r="B2" s="8" t="n">
        <v>1</v>
      </c>
      <c r="C2" s="8" t="s">
        <v>20</v>
      </c>
      <c r="D2" s="8" t="s">
        <v>21</v>
      </c>
      <c r="E2" s="9" t="s">
        <v>20</v>
      </c>
      <c r="F2" s="10"/>
      <c r="G2" s="10"/>
      <c r="H2" s="10"/>
      <c r="I2" s="8" t="s">
        <v>22</v>
      </c>
      <c r="J2" s="11"/>
      <c r="K2" s="8" t="str">
        <f aca="false">IFERROR( ROUNDUP(B2*$O$79/J2,0), "" )</f>
        <v/>
      </c>
      <c r="L2" s="11" t="n">
        <f aca="false">IF(J2&gt;0,J2*K2,$O$79)</f>
        <v>550</v>
      </c>
      <c r="M2" s="12" t="n">
        <v>4.2</v>
      </c>
      <c r="N2" s="11" t="n">
        <f aca="false">L2*M2</f>
        <v>2310</v>
      </c>
      <c r="Q2" s="9" t="s">
        <v>23</v>
      </c>
      <c r="S2" s="8" t="s">
        <v>24</v>
      </c>
      <c r="AMI2" s="10"/>
      <c r="AMJ2" s="10"/>
    </row>
    <row r="3" customFormat="false" ht="12.8" hidden="false" customHeight="false" outlineLevel="0" collapsed="false">
      <c r="A3" s="0" t="s">
        <v>25</v>
      </c>
      <c r="B3" s="0" t="n">
        <v>1</v>
      </c>
      <c r="C3" s="1" t="s">
        <v>26</v>
      </c>
      <c r="D3" s="0" t="s">
        <v>27</v>
      </c>
      <c r="E3" s="1" t="s">
        <v>28</v>
      </c>
      <c r="F3" s="0" t="s">
        <v>29</v>
      </c>
      <c r="I3" s="13" t="s">
        <v>30</v>
      </c>
      <c r="J3" s="2" t="n">
        <v>600</v>
      </c>
      <c r="K3" s="0" t="n">
        <f aca="false">IFERROR( ROUNDUP(B3*$O$79/J3,0), "" )</f>
        <v>1</v>
      </c>
      <c r="L3" s="2" t="n">
        <f aca="false">IF(J3&gt;0,J3*K3,$O$79)</f>
        <v>600</v>
      </c>
      <c r="M3" s="3" t="n">
        <v>0.15</v>
      </c>
      <c r="N3" s="2" t="n">
        <f aca="false">L3*M3</f>
        <v>90</v>
      </c>
      <c r="O3" s="0" t="s">
        <v>31</v>
      </c>
      <c r="P3" s="14" t="s">
        <v>32</v>
      </c>
      <c r="Q3" s="1" t="s">
        <v>33</v>
      </c>
      <c r="R3" s="0" t="s">
        <v>34</v>
      </c>
    </row>
    <row r="4" s="13" customFormat="true" ht="12.8" hidden="false" customHeight="false" outlineLevel="0" collapsed="false">
      <c r="A4" s="13" t="s">
        <v>35</v>
      </c>
      <c r="B4" s="13" t="n">
        <v>15</v>
      </c>
      <c r="C4" s="14" t="s">
        <v>36</v>
      </c>
      <c r="D4" s="13" t="s">
        <v>37</v>
      </c>
      <c r="E4" s="1" t="s">
        <v>38</v>
      </c>
      <c r="F4" s="0" t="s">
        <v>39</v>
      </c>
      <c r="G4" s="0"/>
      <c r="H4" s="0"/>
      <c r="J4" s="2" t="n">
        <v>10000</v>
      </c>
      <c r="K4" s="0" t="n">
        <f aca="false">IFERROR( ROUNDUP(B4*$O$79/J4,0), "" )</f>
        <v>1</v>
      </c>
      <c r="L4" s="2" t="n">
        <f aca="false">IF(J4&gt;0,J4*K4,$O$79)</f>
        <v>10000</v>
      </c>
      <c r="M4" s="15" t="n">
        <v>0.00335</v>
      </c>
      <c r="N4" s="2" t="n">
        <f aca="false">L4*M4</f>
        <v>33.5</v>
      </c>
      <c r="Q4" s="14" t="s">
        <v>33</v>
      </c>
      <c r="AMD4" s="0"/>
      <c r="AME4" s="0"/>
      <c r="AMF4" s="0"/>
      <c r="AMG4" s="0"/>
      <c r="AMH4" s="0"/>
      <c r="AMI4" s="0"/>
      <c r="AMJ4" s="0"/>
    </row>
    <row r="5" s="13" customFormat="true" ht="12.8" hidden="false" customHeight="false" outlineLevel="0" collapsed="false">
      <c r="A5" s="13" t="s">
        <v>40</v>
      </c>
      <c r="B5" s="13" t="n">
        <v>3</v>
      </c>
      <c r="C5" s="14" t="s">
        <v>41</v>
      </c>
      <c r="D5" s="0" t="s">
        <v>27</v>
      </c>
      <c r="E5" s="1" t="s">
        <v>42</v>
      </c>
      <c r="F5" s="0" t="s">
        <v>43</v>
      </c>
      <c r="G5" s="0"/>
      <c r="H5" s="0"/>
      <c r="J5" s="2" t="n">
        <v>10000</v>
      </c>
      <c r="K5" s="0" t="n">
        <f aca="false">IFERROR( ROUNDUP(B5*$O$79/J5,0), "" )</f>
        <v>1</v>
      </c>
      <c r="L5" s="2" t="n">
        <f aca="false">IF(J5&gt;0,J5*K5,$O$79)</f>
        <v>10000</v>
      </c>
      <c r="M5" s="15" t="n">
        <v>0.00448</v>
      </c>
      <c r="N5" s="2" t="n">
        <f aca="false">L5*M5</f>
        <v>44.8</v>
      </c>
      <c r="P5" s="14" t="s">
        <v>44</v>
      </c>
      <c r="Q5" s="14" t="s">
        <v>33</v>
      </c>
      <c r="R5" s="13" t="s">
        <v>45</v>
      </c>
      <c r="AMD5" s="0"/>
      <c r="AME5" s="0"/>
      <c r="AMF5" s="0"/>
      <c r="AMG5" s="0"/>
      <c r="AMH5" s="0"/>
      <c r="AMI5" s="0"/>
      <c r="AMJ5" s="0"/>
    </row>
    <row r="6" s="13" customFormat="true" ht="12.8" hidden="false" customHeight="false" outlineLevel="0" collapsed="false">
      <c r="A6" s="13" t="s">
        <v>46</v>
      </c>
      <c r="B6" s="13" t="n">
        <v>2</v>
      </c>
      <c r="C6" s="14" t="s">
        <v>47</v>
      </c>
      <c r="D6" s="0" t="s">
        <v>27</v>
      </c>
      <c r="E6" s="1" t="s">
        <v>48</v>
      </c>
      <c r="F6" s="0" t="s">
        <v>49</v>
      </c>
      <c r="G6" s="0"/>
      <c r="H6" s="0"/>
      <c r="J6" s="2" t="n">
        <v>10000</v>
      </c>
      <c r="K6" s="0" t="n">
        <f aca="false">IFERROR( ROUNDUP(B6*$O$79/J6,0), "" )</f>
        <v>1</v>
      </c>
      <c r="L6" s="2" t="n">
        <f aca="false">IF(J6&gt;0,J6*K6,$O$79)</f>
        <v>10000</v>
      </c>
      <c r="M6" s="15" t="n">
        <v>0.00274</v>
      </c>
      <c r="N6" s="2" t="n">
        <f aca="false">L6*M6</f>
        <v>27.4</v>
      </c>
      <c r="P6" s="14" t="s">
        <v>50</v>
      </c>
      <c r="Q6" s="14" t="s">
        <v>33</v>
      </c>
      <c r="AMD6" s="0"/>
      <c r="AME6" s="0"/>
      <c r="AMF6" s="0"/>
      <c r="AMG6" s="0"/>
      <c r="AMH6" s="0"/>
      <c r="AMI6" s="0"/>
      <c r="AMJ6" s="0"/>
    </row>
    <row r="7" s="13" customFormat="true" ht="12.8" hidden="false" customHeight="false" outlineLevel="0" collapsed="false">
      <c r="A7" s="13" t="s">
        <v>51</v>
      </c>
      <c r="B7" s="13" t="n">
        <v>5</v>
      </c>
      <c r="C7" s="14" t="s">
        <v>52</v>
      </c>
      <c r="D7" s="0" t="s">
        <v>27</v>
      </c>
      <c r="E7" s="1" t="s">
        <v>53</v>
      </c>
      <c r="F7" s="0" t="s">
        <v>54</v>
      </c>
      <c r="G7" s="0"/>
      <c r="H7" s="0"/>
      <c r="J7" s="2" t="n">
        <v>10000</v>
      </c>
      <c r="K7" s="0" t="n">
        <f aca="false">IFERROR( ROUNDUP(B7*$O$79/J7,0), "" )</f>
        <v>1</v>
      </c>
      <c r="L7" s="2" t="n">
        <f aca="false">IF(J7&gt;0,J7*K7,$O$79)</f>
        <v>10000</v>
      </c>
      <c r="M7" s="15" t="n">
        <v>0.00449</v>
      </c>
      <c r="N7" s="2" t="n">
        <f aca="false">L7*M7</f>
        <v>44.9</v>
      </c>
      <c r="P7" s="14" t="s">
        <v>55</v>
      </c>
      <c r="Q7" s="14" t="s">
        <v>33</v>
      </c>
      <c r="R7" s="13" t="s">
        <v>45</v>
      </c>
      <c r="AMD7" s="0"/>
      <c r="AME7" s="0"/>
      <c r="AMF7" s="0"/>
      <c r="AMG7" s="0"/>
      <c r="AMH7" s="0"/>
      <c r="AMI7" s="0"/>
      <c r="AMJ7" s="0"/>
    </row>
    <row r="8" s="13" customFormat="true" ht="12.8" hidden="false" customHeight="false" outlineLevel="0" collapsed="false">
      <c r="A8" s="13" t="s">
        <v>56</v>
      </c>
      <c r="B8" s="13" t="n">
        <v>2</v>
      </c>
      <c r="C8" s="14" t="s">
        <v>57</v>
      </c>
      <c r="D8" s="0" t="s">
        <v>27</v>
      </c>
      <c r="E8" s="1" t="s">
        <v>58</v>
      </c>
      <c r="F8" s="0" t="s">
        <v>59</v>
      </c>
      <c r="G8" s="0"/>
      <c r="H8" s="0"/>
      <c r="J8" s="2" t="n">
        <v>10000</v>
      </c>
      <c r="K8" s="0" t="n">
        <f aca="false">IFERROR( ROUNDUP(B8*$O$79/J8,0), "" )</f>
        <v>1</v>
      </c>
      <c r="L8" s="2" t="n">
        <f aca="false">IF(J8&gt;0,J8*K8,$O$79)</f>
        <v>10000</v>
      </c>
      <c r="M8" s="15" t="n">
        <v>0.00706</v>
      </c>
      <c r="N8" s="2" t="n">
        <f aca="false">L8*M8</f>
        <v>70.6</v>
      </c>
      <c r="P8" s="14" t="s">
        <v>60</v>
      </c>
      <c r="Q8" s="14" t="s">
        <v>33</v>
      </c>
      <c r="R8" s="13" t="s">
        <v>45</v>
      </c>
      <c r="AMD8" s="0"/>
      <c r="AME8" s="0"/>
      <c r="AMF8" s="0"/>
      <c r="AMG8" s="0"/>
      <c r="AMH8" s="0"/>
      <c r="AMI8" s="0"/>
      <c r="AMJ8" s="0"/>
    </row>
    <row r="9" s="13" customFormat="true" ht="12.8" hidden="false" customHeight="false" outlineLevel="0" collapsed="false">
      <c r="A9" s="13" t="s">
        <v>61</v>
      </c>
      <c r="B9" s="13" t="n">
        <v>23</v>
      </c>
      <c r="C9" s="14" t="s">
        <v>62</v>
      </c>
      <c r="D9" s="13" t="s">
        <v>37</v>
      </c>
      <c r="E9" s="1" t="s">
        <v>63</v>
      </c>
      <c r="F9" s="0" t="s">
        <v>64</v>
      </c>
      <c r="G9" s="0"/>
      <c r="H9" s="0"/>
      <c r="J9" s="2" t="n">
        <v>4000</v>
      </c>
      <c r="K9" s="0" t="n">
        <f aca="false">IFERROR( ROUNDUP(B9*$O$79/J9,0), "" )</f>
        <v>4</v>
      </c>
      <c r="L9" s="2" t="n">
        <f aca="false">IF(J9&gt;0,J9*K9,$O$79)</f>
        <v>16000</v>
      </c>
      <c r="M9" s="15" t="n">
        <v>0.01648</v>
      </c>
      <c r="N9" s="2" t="n">
        <f aca="false">L9*M9</f>
        <v>263.68</v>
      </c>
      <c r="P9" s="13" t="s">
        <v>65</v>
      </c>
      <c r="Q9" s="14" t="s">
        <v>66</v>
      </c>
      <c r="R9" s="13" t="s">
        <v>67</v>
      </c>
      <c r="AMD9" s="0"/>
      <c r="AME9" s="0"/>
      <c r="AMF9" s="0"/>
      <c r="AMG9" s="0"/>
      <c r="AMH9" s="0"/>
      <c r="AMI9" s="0"/>
      <c r="AMJ9" s="0"/>
    </row>
    <row r="10" s="13" customFormat="true" ht="12.8" hidden="false" customHeight="false" outlineLevel="0" collapsed="false">
      <c r="A10" s="13" t="s">
        <v>68</v>
      </c>
      <c r="B10" s="13" t="n">
        <v>1</v>
      </c>
      <c r="C10" s="14" t="s">
        <v>69</v>
      </c>
      <c r="D10" s="0" t="s">
        <v>27</v>
      </c>
      <c r="E10" s="1" t="s">
        <v>70</v>
      </c>
      <c r="F10" s="0" t="s">
        <v>71</v>
      </c>
      <c r="G10" s="0"/>
      <c r="H10" s="0"/>
      <c r="J10" s="2" t="n">
        <v>10000</v>
      </c>
      <c r="K10" s="0" t="n">
        <f aca="false">IFERROR( ROUNDUP(B10*$O$79/J10,0), "" )</f>
        <v>1</v>
      </c>
      <c r="L10" s="2" t="n">
        <f aca="false">IF(J10&gt;0,J10*K10,$O$79)</f>
        <v>10000</v>
      </c>
      <c r="M10" s="15" t="n">
        <v>0.00448</v>
      </c>
      <c r="N10" s="2" t="n">
        <f aca="false">L10*M10</f>
        <v>44.8</v>
      </c>
      <c r="P10" s="14" t="s">
        <v>72</v>
      </c>
      <c r="Q10" s="14" t="s">
        <v>33</v>
      </c>
      <c r="R10" s="13" t="s">
        <v>45</v>
      </c>
      <c r="AMD10" s="0"/>
      <c r="AME10" s="0"/>
      <c r="AMF10" s="0"/>
      <c r="AMG10" s="0"/>
      <c r="AMH10" s="0"/>
      <c r="AMI10" s="0"/>
      <c r="AMJ10" s="0"/>
    </row>
    <row r="11" s="13" customFormat="true" ht="12.8" hidden="false" customHeight="false" outlineLevel="0" collapsed="false">
      <c r="A11" s="13" t="s">
        <v>73</v>
      </c>
      <c r="B11" s="13" t="n">
        <v>1</v>
      </c>
      <c r="C11" s="14" t="s">
        <v>74</v>
      </c>
      <c r="D11" s="13" t="s">
        <v>37</v>
      </c>
      <c r="E11" s="1" t="s">
        <v>75</v>
      </c>
      <c r="F11" s="0" t="s">
        <v>76</v>
      </c>
      <c r="G11" s="0"/>
      <c r="H11" s="0"/>
      <c r="J11" s="2" t="n">
        <v>10000</v>
      </c>
      <c r="K11" s="0" t="n">
        <f aca="false">IFERROR( ROUNDUP(B11*$O$79/J11,0), "" )</f>
        <v>1</v>
      </c>
      <c r="L11" s="2" t="n">
        <f aca="false">IF(J11&gt;0,J11*K11,$O$79)</f>
        <v>10000</v>
      </c>
      <c r="M11" s="15" t="n">
        <v>0.00874</v>
      </c>
      <c r="N11" s="2" t="n">
        <f aca="false">L11*M11</f>
        <v>87.4</v>
      </c>
      <c r="P11" s="14" t="s">
        <v>77</v>
      </c>
      <c r="Q11" s="14" t="s">
        <v>33</v>
      </c>
      <c r="AMD11" s="0"/>
      <c r="AME11" s="0"/>
      <c r="AMF11" s="0"/>
      <c r="AMG11" s="0"/>
      <c r="AMH11" s="0"/>
      <c r="AMI11" s="0"/>
      <c r="AMJ11" s="0"/>
    </row>
    <row r="12" s="13" customFormat="true" ht="12.8" hidden="false" customHeight="false" outlineLevel="0" collapsed="false">
      <c r="A12" s="13" t="s">
        <v>78</v>
      </c>
      <c r="B12" s="13" t="n">
        <v>2</v>
      </c>
      <c r="C12" s="14" t="s">
        <v>79</v>
      </c>
      <c r="D12" s="13" t="s">
        <v>37</v>
      </c>
      <c r="E12" s="1" t="s">
        <v>80</v>
      </c>
      <c r="F12" s="0" t="s">
        <v>81</v>
      </c>
      <c r="G12" s="0"/>
      <c r="H12" s="0"/>
      <c r="J12" s="16" t="n">
        <v>3000</v>
      </c>
      <c r="K12" s="0" t="n">
        <f aca="false">IFERROR( ROUNDUP(B12*$O$79/J12,0), "" )</f>
        <v>1</v>
      </c>
      <c r="L12" s="2" t="n">
        <f aca="false">IF(J12&gt;0,J12*K12,$O$79)</f>
        <v>3000</v>
      </c>
      <c r="M12" s="15" t="n">
        <v>0.13534</v>
      </c>
      <c r="N12" s="2" t="n">
        <f aca="false">L12*M12</f>
        <v>406.02</v>
      </c>
      <c r="P12" s="13" t="s">
        <v>82</v>
      </c>
      <c r="Q12" s="14" t="s">
        <v>66</v>
      </c>
      <c r="AMD12" s="0"/>
      <c r="AME12" s="0"/>
      <c r="AMF12" s="0"/>
      <c r="AMG12" s="0"/>
      <c r="AMH12" s="0"/>
      <c r="AMI12" s="0"/>
      <c r="AMJ12" s="0"/>
    </row>
    <row r="13" s="13" customFormat="true" ht="12.8" hidden="false" customHeight="false" outlineLevel="0" collapsed="false">
      <c r="A13" s="13" t="s">
        <v>83</v>
      </c>
      <c r="B13" s="13" t="n">
        <v>2</v>
      </c>
      <c r="C13" s="14" t="s">
        <v>84</v>
      </c>
      <c r="D13" s="0" t="s">
        <v>27</v>
      </c>
      <c r="E13" s="1" t="s">
        <v>85</v>
      </c>
      <c r="F13" s="0" t="s">
        <v>86</v>
      </c>
      <c r="G13" s="0"/>
      <c r="H13" s="0"/>
      <c r="J13" s="2" t="n">
        <v>10000</v>
      </c>
      <c r="K13" s="0" t="n">
        <f aca="false">IFERROR( ROUNDUP(B13*$O$79/J13,0), "" )</f>
        <v>1</v>
      </c>
      <c r="L13" s="2" t="n">
        <f aca="false">IF(J13&gt;0,J13*K13,$O$79)</f>
        <v>10000</v>
      </c>
      <c r="M13" s="15" t="n">
        <v>0.01222</v>
      </c>
      <c r="N13" s="2" t="n">
        <f aca="false">L13*M13</f>
        <v>122.2</v>
      </c>
      <c r="P13" s="14" t="s">
        <v>87</v>
      </c>
      <c r="Q13" s="14" t="s">
        <v>33</v>
      </c>
      <c r="R13" s="13" t="s">
        <v>45</v>
      </c>
      <c r="AMD13" s="0"/>
      <c r="AME13" s="0"/>
      <c r="AMF13" s="0"/>
      <c r="AMG13" s="0"/>
      <c r="AMH13" s="0"/>
      <c r="AMI13" s="0"/>
      <c r="AMJ13" s="0"/>
    </row>
    <row r="14" s="13" customFormat="true" ht="12.8" hidden="false" customHeight="false" outlineLevel="0" collapsed="false">
      <c r="A14" s="13" t="s">
        <v>88</v>
      </c>
      <c r="B14" s="13" t="n">
        <v>1</v>
      </c>
      <c r="C14" s="14" t="s">
        <v>89</v>
      </c>
      <c r="D14" s="0" t="s">
        <v>27</v>
      </c>
      <c r="E14" s="1" t="s">
        <v>90</v>
      </c>
      <c r="F14" s="0" t="s">
        <v>91</v>
      </c>
      <c r="G14" s="0"/>
      <c r="H14" s="0"/>
      <c r="J14" s="2" t="n">
        <v>10000</v>
      </c>
      <c r="K14" s="0" t="n">
        <f aca="false">IFERROR( ROUNDUP(B14*$O$79/J14,0), "" )</f>
        <v>1</v>
      </c>
      <c r="L14" s="2" t="n">
        <f aca="false">IF(J14&gt;0,J14*K14,$O$79)</f>
        <v>10000</v>
      </c>
      <c r="M14" s="15" t="n">
        <v>0.00446</v>
      </c>
      <c r="N14" s="2" t="n">
        <f aca="false">L14*M14</f>
        <v>44.6</v>
      </c>
      <c r="P14" s="14" t="s">
        <v>92</v>
      </c>
      <c r="Q14" s="14" t="s">
        <v>33</v>
      </c>
      <c r="R14" s="13" t="s">
        <v>45</v>
      </c>
      <c r="AMD14" s="0"/>
      <c r="AME14" s="0"/>
      <c r="AMF14" s="0"/>
      <c r="AMG14" s="0"/>
      <c r="AMH14" s="0"/>
      <c r="AMI14" s="0"/>
      <c r="AMJ14" s="0"/>
    </row>
    <row r="15" s="13" customFormat="true" ht="12.8" hidden="false" customHeight="false" outlineLevel="0" collapsed="false">
      <c r="A15" s="13" t="s">
        <v>93</v>
      </c>
      <c r="B15" s="13" t="n">
        <v>1</v>
      </c>
      <c r="C15" s="14" t="s">
        <v>94</v>
      </c>
      <c r="D15" s="0" t="s">
        <v>27</v>
      </c>
      <c r="E15" s="1" t="s">
        <v>95</v>
      </c>
      <c r="F15" s="0" t="s">
        <v>96</v>
      </c>
      <c r="G15" s="0"/>
      <c r="H15" s="0"/>
      <c r="J15" s="2" t="n">
        <v>10000</v>
      </c>
      <c r="K15" s="0" t="n">
        <f aca="false">IFERROR( ROUNDUP(B15*$O$79/J15,0), "" )</f>
        <v>1</v>
      </c>
      <c r="L15" s="2" t="n">
        <f aca="false">IF(J15&gt;0,J15*K15,$O$79)</f>
        <v>10000</v>
      </c>
      <c r="M15" s="15" t="n">
        <v>0.00706</v>
      </c>
      <c r="N15" s="2" t="n">
        <f aca="false">L15*M15</f>
        <v>70.6</v>
      </c>
      <c r="P15" s="14" t="s">
        <v>97</v>
      </c>
      <c r="Q15" s="14" t="s">
        <v>33</v>
      </c>
      <c r="R15" s="13" t="s">
        <v>45</v>
      </c>
      <c r="AMD15" s="0"/>
      <c r="AME15" s="0"/>
      <c r="AMF15" s="0"/>
      <c r="AMG15" s="0"/>
      <c r="AMH15" s="0"/>
      <c r="AMI15" s="0"/>
      <c r="AMJ15" s="0"/>
    </row>
    <row r="16" s="13" customFormat="true" ht="12.8" hidden="false" customHeight="false" outlineLevel="0" collapsed="false">
      <c r="A16" s="13" t="s">
        <v>98</v>
      </c>
      <c r="B16" s="13" t="n">
        <v>2</v>
      </c>
      <c r="C16" s="14" t="s">
        <v>99</v>
      </c>
      <c r="D16" s="13" t="s">
        <v>37</v>
      </c>
      <c r="E16" s="1" t="s">
        <v>100</v>
      </c>
      <c r="F16" s="0" t="s">
        <v>101</v>
      </c>
      <c r="G16" s="0"/>
      <c r="H16" s="0"/>
      <c r="J16" s="16" t="n">
        <v>2000</v>
      </c>
      <c r="K16" s="0" t="n">
        <f aca="false">IFERROR( ROUNDUP(B16*$O$79/J16,0), "" )</f>
        <v>1</v>
      </c>
      <c r="L16" s="2" t="n">
        <f aca="false">IF(J16&gt;0,J16*K16,$O$79)</f>
        <v>2000</v>
      </c>
      <c r="M16" s="15" t="n">
        <v>0.07478</v>
      </c>
      <c r="N16" s="2" t="n">
        <f aca="false">L16*M16</f>
        <v>149.56</v>
      </c>
      <c r="P16" s="13" t="s">
        <v>102</v>
      </c>
      <c r="Q16" s="14" t="s">
        <v>103</v>
      </c>
      <c r="R16" s="13" t="s">
        <v>67</v>
      </c>
      <c r="AMD16" s="0"/>
      <c r="AME16" s="0"/>
      <c r="AMF16" s="0"/>
      <c r="AMG16" s="0"/>
      <c r="AMH16" s="0"/>
      <c r="AMI16" s="0"/>
      <c r="AMJ16" s="0"/>
    </row>
    <row r="17" s="13" customFormat="true" ht="12.8" hidden="false" customHeight="false" outlineLevel="0" collapsed="false">
      <c r="A17" s="13" t="s">
        <v>104</v>
      </c>
      <c r="B17" s="13" t="n">
        <v>11</v>
      </c>
      <c r="C17" s="14" t="s">
        <v>105</v>
      </c>
      <c r="D17" s="0" t="s">
        <v>27</v>
      </c>
      <c r="E17" s="1" t="s">
        <v>106</v>
      </c>
      <c r="F17" s="0" t="s">
        <v>107</v>
      </c>
      <c r="G17" s="0"/>
      <c r="H17" s="0"/>
      <c r="J17" s="16" t="n">
        <v>10000</v>
      </c>
      <c r="K17" s="0" t="n">
        <f aca="false">IFERROR( ROUNDUP(B17*$O$79/J17,0), "" )</f>
        <v>1</v>
      </c>
      <c r="L17" s="2" t="n">
        <f aca="false">IF(J17&gt;0,J17*K17,$O$79)</f>
        <v>10000</v>
      </c>
      <c r="M17" s="15" t="n">
        <v>0.00802</v>
      </c>
      <c r="N17" s="2" t="n">
        <f aca="false">L17*M17</f>
        <v>80.2</v>
      </c>
      <c r="P17" s="14" t="s">
        <v>108</v>
      </c>
      <c r="Q17" s="14" t="s">
        <v>33</v>
      </c>
      <c r="R17" s="13" t="s">
        <v>45</v>
      </c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109</v>
      </c>
      <c r="B18" s="0" t="n">
        <v>10</v>
      </c>
      <c r="C18" s="1" t="s">
        <v>110</v>
      </c>
      <c r="D18" s="0" t="s">
        <v>111</v>
      </c>
      <c r="E18" s="1" t="s">
        <v>110</v>
      </c>
      <c r="F18" s="0" t="s">
        <v>112</v>
      </c>
      <c r="I18" s="13" t="s">
        <v>113</v>
      </c>
      <c r="J18" s="2" t="n">
        <v>8000</v>
      </c>
      <c r="K18" s="0" t="n">
        <f aca="false">IFERROR( ROUNDUP(B18*$O$79/J18,0), "" )</f>
        <v>1</v>
      </c>
      <c r="L18" s="2" t="n">
        <f aca="false">IF(J18&gt;0,J18*K18,$O$79)</f>
        <v>8000</v>
      </c>
      <c r="M18" s="3" t="n">
        <v>0.02521</v>
      </c>
      <c r="N18" s="2" t="n">
        <f aca="false">L18*M18</f>
        <v>201.68</v>
      </c>
      <c r="O18" s="0" t="s">
        <v>114</v>
      </c>
      <c r="P18" s="0" t="s">
        <v>115</v>
      </c>
      <c r="Q18" s="1" t="s">
        <v>116</v>
      </c>
    </row>
    <row r="19" s="17" customFormat="true" ht="12.8" hidden="false" customHeight="false" outlineLevel="0" collapsed="false">
      <c r="A19" s="17" t="s">
        <v>117</v>
      </c>
      <c r="B19" s="17" t="n">
        <v>1</v>
      </c>
      <c r="C19" s="18" t="s">
        <v>118</v>
      </c>
      <c r="D19" s="17" t="s">
        <v>119</v>
      </c>
      <c r="E19" s="18" t="s">
        <v>120</v>
      </c>
      <c r="F19" s="17" t="s">
        <v>121</v>
      </c>
      <c r="I19" s="17" t="s">
        <v>122</v>
      </c>
      <c r="J19" s="19" t="n">
        <v>600</v>
      </c>
      <c r="K19" s="17" t="n">
        <f aca="false">IFERROR( ROUNDUP(B19*$O$79/J19,0), "" )</f>
        <v>1</v>
      </c>
      <c r="L19" s="19" t="n">
        <f aca="false">IF(J19&gt;0,J19*K19,$O$79)</f>
        <v>600</v>
      </c>
      <c r="M19" s="20" t="n">
        <v>0.07223</v>
      </c>
      <c r="N19" s="19" t="n">
        <f aca="false">L19*M19</f>
        <v>43.338</v>
      </c>
      <c r="O19" s="17" t="s">
        <v>114</v>
      </c>
      <c r="P19" s="17" t="s">
        <v>123</v>
      </c>
      <c r="Q19" s="18" t="n">
        <v>1206</v>
      </c>
      <c r="S19" s="17" t="s">
        <v>124</v>
      </c>
    </row>
    <row r="20" customFormat="false" ht="12.8" hidden="false" customHeight="false" outlineLevel="0" collapsed="false">
      <c r="A20" s="0" t="s">
        <v>125</v>
      </c>
      <c r="B20" s="0" t="n">
        <v>1</v>
      </c>
      <c r="C20" s="1" t="s">
        <v>126</v>
      </c>
      <c r="D20" s="0" t="s">
        <v>119</v>
      </c>
      <c r="E20" s="1" t="s">
        <v>127</v>
      </c>
      <c r="F20" s="0" t="s">
        <v>128</v>
      </c>
      <c r="I20" s="13" t="s">
        <v>129</v>
      </c>
      <c r="J20" s="2" t="n">
        <v>3000</v>
      </c>
      <c r="K20" s="0" t="n">
        <f aca="false">IFERROR( ROUNDUP(B20*$O$79/J20,0), "" )</f>
        <v>1</v>
      </c>
      <c r="L20" s="2" t="n">
        <v>600</v>
      </c>
      <c r="M20" s="3" t="n">
        <v>0.07223</v>
      </c>
      <c r="N20" s="2" t="n">
        <f aca="false">L20*M20</f>
        <v>43.338</v>
      </c>
      <c r="O20" s="0" t="s">
        <v>114</v>
      </c>
      <c r="P20" s="0" t="s">
        <v>130</v>
      </c>
      <c r="Q20" s="1" t="n">
        <v>1206</v>
      </c>
      <c r="S20" s="0" t="s">
        <v>131</v>
      </c>
    </row>
    <row r="21" customFormat="false" ht="12.8" hidden="false" customHeight="false" outlineLevel="0" collapsed="false">
      <c r="A21" s="0" t="s">
        <v>132</v>
      </c>
      <c r="B21" s="0" t="n">
        <v>4</v>
      </c>
      <c r="C21" s="1" t="s">
        <v>133</v>
      </c>
      <c r="D21" s="0" t="s">
        <v>134</v>
      </c>
      <c r="E21" s="1" t="s">
        <v>133</v>
      </c>
      <c r="F21" s="0" t="s">
        <v>135</v>
      </c>
      <c r="I21" s="13" t="s">
        <v>136</v>
      </c>
      <c r="J21" s="2" t="n">
        <v>3000</v>
      </c>
      <c r="K21" s="0" t="n">
        <f aca="false">IFERROR( ROUNDUP(B21*$O$79/J21,0), "" )</f>
        <v>1</v>
      </c>
      <c r="L21" s="2" t="n">
        <f aca="false">IF(J21&gt;0,J21*K21,$O$79)</f>
        <v>3000</v>
      </c>
      <c r="M21" s="3" t="n">
        <v>0.04779</v>
      </c>
      <c r="N21" s="2" t="n">
        <f aca="false">L21*M21</f>
        <v>143.37</v>
      </c>
      <c r="O21" s="0" t="s">
        <v>114</v>
      </c>
      <c r="P21" s="0" t="s">
        <v>137</v>
      </c>
      <c r="Q21" s="1" t="s">
        <v>138</v>
      </c>
    </row>
    <row r="22" customFormat="false" ht="12.8" hidden="false" customHeight="false" outlineLevel="0" collapsed="false">
      <c r="A22" s="0" t="s">
        <v>139</v>
      </c>
      <c r="B22" s="0" t="n">
        <v>1</v>
      </c>
      <c r="C22" s="1" t="s">
        <v>140</v>
      </c>
      <c r="D22" s="0" t="s">
        <v>119</v>
      </c>
      <c r="E22" s="1" t="s">
        <v>127</v>
      </c>
      <c r="F22" s="0" t="s">
        <v>128</v>
      </c>
      <c r="I22" s="13" t="s">
        <v>141</v>
      </c>
      <c r="J22" s="2" t="n">
        <v>3000</v>
      </c>
      <c r="K22" s="0" t="n">
        <f aca="false">IFERROR( ROUNDUP(B22*$O$79/J22,0), "" )</f>
        <v>1</v>
      </c>
      <c r="L22" s="2" t="n">
        <v>600</v>
      </c>
      <c r="M22" s="3" t="n">
        <v>0.07223</v>
      </c>
      <c r="N22" s="2" t="n">
        <f aca="false">L22*M22</f>
        <v>43.338</v>
      </c>
      <c r="O22" s="0" t="s">
        <v>114</v>
      </c>
      <c r="P22" s="0" t="s">
        <v>142</v>
      </c>
      <c r="Q22" s="1" t="n">
        <v>1206</v>
      </c>
      <c r="S22" s="0" t="s">
        <v>131</v>
      </c>
    </row>
    <row r="23" s="21" customFormat="true" ht="12.8" hidden="false" customHeight="false" outlineLevel="0" collapsed="false">
      <c r="A23" s="21" t="s">
        <v>143</v>
      </c>
      <c r="B23" s="21" t="n">
        <v>1</v>
      </c>
      <c r="C23" s="21" t="s">
        <v>144</v>
      </c>
      <c r="D23" s="21" t="s">
        <v>145</v>
      </c>
      <c r="E23" s="22" t="s">
        <v>144</v>
      </c>
      <c r="F23" s="23"/>
      <c r="G23" s="23"/>
      <c r="H23" s="23"/>
      <c r="K23" s="21" t="str">
        <f aca="false">IFERROR( ROUNDUP(B23*$O$79/J23,0), "" )</f>
        <v/>
      </c>
      <c r="L23" s="21" t="n">
        <f aca="false">IF(J23&gt;0,J23*K23,$O$79)</f>
        <v>550</v>
      </c>
      <c r="M23" s="24"/>
      <c r="N23" s="25" t="n">
        <f aca="false">L23*M23</f>
        <v>0</v>
      </c>
      <c r="O23" s="21" t="s">
        <v>114</v>
      </c>
      <c r="Q23" s="21" t="s">
        <v>146</v>
      </c>
      <c r="S23" s="21" t="s">
        <v>147</v>
      </c>
      <c r="AMI23" s="23"/>
      <c r="AMJ23" s="23"/>
    </row>
    <row r="24" customFormat="false" ht="12.8" hidden="false" customHeight="false" outlineLevel="0" collapsed="false">
      <c r="A24" s="0" t="s">
        <v>148</v>
      </c>
      <c r="B24" s="0" t="n">
        <v>2</v>
      </c>
      <c r="C24" s="1" t="n">
        <v>532610271</v>
      </c>
      <c r="D24" s="0" t="s">
        <v>149</v>
      </c>
      <c r="E24" s="1" t="n">
        <v>532610271</v>
      </c>
      <c r="G24" s="0" t="s">
        <v>150</v>
      </c>
      <c r="I24" s="13" t="s">
        <v>151</v>
      </c>
      <c r="J24" s="0" t="n">
        <v>1200</v>
      </c>
      <c r="K24" s="0" t="n">
        <f aca="false">IFERROR( ROUNDUP(B24*$O$79/J24,0), "" )</f>
        <v>1</v>
      </c>
      <c r="L24" s="2" t="n">
        <f aca="false">IF(J24&gt;0,J24*K24,$O$79)</f>
        <v>1200</v>
      </c>
      <c r="M24" s="3" t="n">
        <v>0.186</v>
      </c>
      <c r="N24" s="2" t="n">
        <f aca="false">L24*M24</f>
        <v>223.2</v>
      </c>
      <c r="O24" s="0" t="s">
        <v>31</v>
      </c>
      <c r="Q24" s="1" t="s">
        <v>152</v>
      </c>
      <c r="S24" s="0" t="s">
        <v>153</v>
      </c>
    </row>
    <row r="25" customFormat="false" ht="12.8" hidden="false" customHeight="false" outlineLevel="0" collapsed="false">
      <c r="A25" s="13" t="s">
        <v>154</v>
      </c>
      <c r="B25" s="13" t="n">
        <v>1</v>
      </c>
      <c r="C25" s="13" t="s">
        <v>155</v>
      </c>
      <c r="D25" s="0" t="s">
        <v>156</v>
      </c>
      <c r="E25" s="14" t="s">
        <v>155</v>
      </c>
      <c r="F25" s="0" t="s">
        <v>157</v>
      </c>
      <c r="I25" s="13" t="s">
        <v>158</v>
      </c>
      <c r="J25" s="2" t="n">
        <v>600</v>
      </c>
      <c r="K25" s="0" t="n">
        <f aca="false">IFERROR( ROUNDUP(B25*$O$79/J25,0), "" )</f>
        <v>1</v>
      </c>
      <c r="L25" s="2" t="n">
        <f aca="false">IF(J25&gt;0,J25*K25,$O$79)</f>
        <v>600</v>
      </c>
      <c r="M25" s="3" t="n">
        <v>0.49</v>
      </c>
      <c r="N25" s="2" t="n">
        <f aca="false">L25*M25</f>
        <v>294</v>
      </c>
      <c r="O25" s="0" t="s">
        <v>31</v>
      </c>
      <c r="P25" s="0" t="s">
        <v>159</v>
      </c>
      <c r="Q25" s="1" t="s">
        <v>160</v>
      </c>
    </row>
    <row r="26" s="13" customFormat="true" ht="12.8" hidden="false" customHeight="false" outlineLevel="0" collapsed="false">
      <c r="A26" s="13" t="s">
        <v>161</v>
      </c>
      <c r="B26" s="13" t="n">
        <v>1</v>
      </c>
      <c r="C26" s="14" t="s">
        <v>162</v>
      </c>
      <c r="D26" s="13" t="s">
        <v>163</v>
      </c>
      <c r="E26" s="14" t="s">
        <v>162</v>
      </c>
      <c r="F26" s="0" t="s">
        <v>164</v>
      </c>
      <c r="G26" s="0"/>
      <c r="H26" s="0"/>
      <c r="I26" s="13" t="s">
        <v>165</v>
      </c>
      <c r="J26" s="16" t="n">
        <v>570</v>
      </c>
      <c r="K26" s="0" t="n">
        <f aca="false">IFERROR( ROUNDUP(B26*$O$79/J26,0), "" )</f>
        <v>1</v>
      </c>
      <c r="L26" s="2" t="n">
        <f aca="false">IF(J26&gt;0,J26*K26,$O$79)</f>
        <v>570</v>
      </c>
      <c r="M26" s="15" t="n">
        <v>1.5167</v>
      </c>
      <c r="N26" s="2" t="n">
        <f aca="false">L26*M26</f>
        <v>864.519</v>
      </c>
      <c r="O26" s="13" t="s">
        <v>114</v>
      </c>
      <c r="Q26" s="14" t="s">
        <v>166</v>
      </c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167</v>
      </c>
      <c r="B27" s="0" t="n">
        <v>1</v>
      </c>
      <c r="C27" s="1" t="s">
        <v>168</v>
      </c>
      <c r="D27" s="13" t="s">
        <v>169</v>
      </c>
      <c r="E27" s="14" t="s">
        <v>168</v>
      </c>
      <c r="F27" s="0" t="s">
        <v>170</v>
      </c>
      <c r="I27" s="13" t="s">
        <v>171</v>
      </c>
      <c r="J27" s="2" t="n">
        <v>570</v>
      </c>
      <c r="K27" s="0" t="n">
        <f aca="false">IFERROR( ROUNDUP(B27*$O$79/J27,0), "" )</f>
        <v>1</v>
      </c>
      <c r="L27" s="2" t="n">
        <f aca="false">IF(J27&gt;0,J27*K27,$O$79)</f>
        <v>570</v>
      </c>
      <c r="M27" s="3" t="n">
        <v>0.55352</v>
      </c>
      <c r="N27" s="2" t="n">
        <f aca="false">L27*M27</f>
        <v>315.5064</v>
      </c>
      <c r="O27" s="0" t="s">
        <v>31</v>
      </c>
      <c r="P27" s="0" t="s">
        <v>172</v>
      </c>
      <c r="Q27" s="1" t="s">
        <v>173</v>
      </c>
    </row>
    <row r="28" customFormat="false" ht="12.8" hidden="false" customHeight="false" outlineLevel="0" collapsed="false">
      <c r="A28" s="0" t="s">
        <v>174</v>
      </c>
      <c r="B28" s="0" t="n">
        <v>1</v>
      </c>
      <c r="C28" s="1" t="s">
        <v>175</v>
      </c>
      <c r="D28" s="13" t="s">
        <v>176</v>
      </c>
      <c r="E28" s="1" t="s">
        <v>175</v>
      </c>
      <c r="H28" s="0" t="s">
        <v>177</v>
      </c>
      <c r="I28" s="13" t="s">
        <v>178</v>
      </c>
      <c r="J28" s="2" t="n">
        <v>1000</v>
      </c>
      <c r="K28" s="0" t="n">
        <f aca="false">IFERROR( ROUNDUP(B28*$O$79/J28,0), "" )</f>
        <v>1</v>
      </c>
      <c r="L28" s="2" t="n">
        <f aca="false">IF(J28&gt;0,J28*K28,$O$79)</f>
        <v>1000</v>
      </c>
      <c r="M28" s="3" t="n">
        <v>0.57</v>
      </c>
      <c r="N28" s="2" t="n">
        <f aca="false">L28*M28</f>
        <v>570</v>
      </c>
      <c r="O28" s="0" t="s">
        <v>31</v>
      </c>
      <c r="P28" s="0" t="s">
        <v>179</v>
      </c>
      <c r="Q28" s="1" t="s">
        <v>180</v>
      </c>
    </row>
    <row r="29" customFormat="false" ht="12.8" hidden="false" customHeight="false" outlineLevel="0" collapsed="false">
      <c r="A29" s="0" t="s">
        <v>181</v>
      </c>
      <c r="B29" s="0" t="n">
        <v>1</v>
      </c>
      <c r="C29" s="0" t="s">
        <v>182</v>
      </c>
      <c r="D29" s="0" t="s">
        <v>183</v>
      </c>
      <c r="E29" s="1" t="n">
        <v>629104190121</v>
      </c>
      <c r="F29" s="0" t="s">
        <v>184</v>
      </c>
      <c r="I29" s="0" t="s">
        <v>185</v>
      </c>
      <c r="J29" s="0" t="n">
        <v>570</v>
      </c>
      <c r="K29" s="0" t="n">
        <f aca="false">IFERROR( ROUNDUP(B29*$O$79/J29,0), "" )</f>
        <v>1</v>
      </c>
      <c r="L29" s="0" t="n">
        <f aca="false">IF(J29&gt;0,J29*K29,$O$79)</f>
        <v>570</v>
      </c>
      <c r="M29" s="0" t="n">
        <v>0.77619</v>
      </c>
      <c r="N29" s="2" t="n">
        <f aca="false">L29*M29</f>
        <v>442.4283</v>
      </c>
      <c r="O29" s="0" t="s">
        <v>31</v>
      </c>
      <c r="P29" s="0" t="s">
        <v>186</v>
      </c>
      <c r="Q29" s="0" t="s">
        <v>187</v>
      </c>
    </row>
    <row r="30" customFormat="false" ht="12.8" hidden="false" customHeight="false" outlineLevel="0" collapsed="false">
      <c r="A30" s="0" t="s">
        <v>188</v>
      </c>
      <c r="B30" s="0" t="n">
        <v>1</v>
      </c>
      <c r="C30" s="1" t="s">
        <v>189</v>
      </c>
      <c r="D30" s="0" t="s">
        <v>190</v>
      </c>
      <c r="E30" s="14" t="s">
        <v>189</v>
      </c>
      <c r="G30" s="0" t="s">
        <v>191</v>
      </c>
      <c r="I30" s="13" t="s">
        <v>192</v>
      </c>
      <c r="J30" s="2" t="n">
        <v>570</v>
      </c>
      <c r="K30" s="0" t="n">
        <f aca="false">IFERROR( ROUNDUP(B30*$O$79/J30,0), "" )</f>
        <v>1</v>
      </c>
      <c r="L30" s="2" t="n">
        <f aca="false">IF(J30&gt;0,J30*K30,$O$79)</f>
        <v>570</v>
      </c>
      <c r="M30" s="3" t="n">
        <v>0.759</v>
      </c>
      <c r="N30" s="2" t="n">
        <f aca="false">L30*M30</f>
        <v>432.63</v>
      </c>
      <c r="O30" s="0" t="s">
        <v>31</v>
      </c>
      <c r="P30" s="0" t="s">
        <v>193</v>
      </c>
      <c r="Q30" s="1" t="s">
        <v>194</v>
      </c>
    </row>
    <row r="31" customFormat="false" ht="12.8" hidden="false" customHeight="false" outlineLevel="0" collapsed="false">
      <c r="A31" s="0" t="s">
        <v>195</v>
      </c>
      <c r="B31" s="0" t="n">
        <v>1</v>
      </c>
      <c r="C31" s="1" t="s">
        <v>196</v>
      </c>
      <c r="D31" s="0" t="s">
        <v>27</v>
      </c>
      <c r="E31" s="14" t="s">
        <v>197</v>
      </c>
      <c r="F31" s="13" t="s">
        <v>198</v>
      </c>
      <c r="I31" s="13" t="s">
        <v>199</v>
      </c>
      <c r="J31" s="2" t="n">
        <v>600</v>
      </c>
      <c r="K31" s="0" t="n">
        <f aca="false">IFERROR( ROUNDUP(B31*$O$79/J31,0), "" )</f>
        <v>1</v>
      </c>
      <c r="L31" s="2" t="n">
        <f aca="false">IF(J31&gt;0,J31*K31,$O$79)</f>
        <v>600</v>
      </c>
      <c r="M31" s="3" t="n">
        <v>0.0734</v>
      </c>
      <c r="N31" s="2" t="n">
        <f aca="false">L31*M31</f>
        <v>44.04</v>
      </c>
      <c r="O31" s="0" t="s">
        <v>200</v>
      </c>
      <c r="P31" s="0" t="s">
        <v>201</v>
      </c>
      <c r="Q31" s="1" t="s">
        <v>202</v>
      </c>
      <c r="R31" s="13" t="s">
        <v>45</v>
      </c>
      <c r="S31" s="0" t="s">
        <v>131</v>
      </c>
    </row>
    <row r="32" customFormat="false" ht="12.8" hidden="false" customHeight="false" outlineLevel="0" collapsed="false">
      <c r="A32" s="0" t="s">
        <v>203</v>
      </c>
      <c r="B32" s="0" t="n">
        <v>1</v>
      </c>
      <c r="C32" s="1" t="s">
        <v>204</v>
      </c>
      <c r="D32" s="0" t="s">
        <v>205</v>
      </c>
      <c r="E32" s="1" t="s">
        <v>206</v>
      </c>
      <c r="F32" s="0" t="s">
        <v>207</v>
      </c>
      <c r="I32" s="13" t="s">
        <v>208</v>
      </c>
      <c r="J32" s="2" t="n">
        <v>570</v>
      </c>
      <c r="K32" s="0" t="n">
        <f aca="false">IFERROR( ROUNDUP(B32*$O$79/J32,0), "" )</f>
        <v>1</v>
      </c>
      <c r="L32" s="2" t="n">
        <f aca="false">IF(J32&gt;0,J32*K32,$O$79)</f>
        <v>570</v>
      </c>
      <c r="M32" s="3" t="n">
        <v>0.12495</v>
      </c>
      <c r="N32" s="2" t="n">
        <f aca="false">L32*M32</f>
        <v>71.2215</v>
      </c>
      <c r="O32" s="0" t="s">
        <v>114</v>
      </c>
      <c r="P32" s="0" t="s">
        <v>209</v>
      </c>
      <c r="Q32" s="1" t="s">
        <v>210</v>
      </c>
    </row>
    <row r="33" customFormat="false" ht="12.8" hidden="false" customHeight="false" outlineLevel="0" collapsed="false">
      <c r="A33" s="0" t="s">
        <v>211</v>
      </c>
      <c r="B33" s="0" t="n">
        <v>5</v>
      </c>
      <c r="C33" s="1" t="s">
        <v>212</v>
      </c>
      <c r="D33" s="0" t="s">
        <v>27</v>
      </c>
      <c r="E33" s="14" t="s">
        <v>213</v>
      </c>
      <c r="F33" s="0" t="s">
        <v>214</v>
      </c>
      <c r="I33" s="13" t="s">
        <v>215</v>
      </c>
      <c r="J33" s="2" t="n">
        <v>3000</v>
      </c>
      <c r="K33" s="0" t="n">
        <f aca="false">IFERROR( ROUNDUP(B33*$O$79/J33,0), "" )</f>
        <v>1</v>
      </c>
      <c r="L33" s="2" t="n">
        <f aca="false">IF(J33&gt;0,J33*K33,$O$79)</f>
        <v>3000</v>
      </c>
      <c r="M33" s="3" t="n">
        <v>0.04894</v>
      </c>
      <c r="N33" s="2" t="n">
        <f aca="false">L33*M33</f>
        <v>146.82</v>
      </c>
      <c r="O33" s="0" t="s">
        <v>200</v>
      </c>
      <c r="P33" s="0" t="s">
        <v>201</v>
      </c>
      <c r="Q33" s="1" t="s">
        <v>202</v>
      </c>
      <c r="R33" s="13" t="s">
        <v>45</v>
      </c>
      <c r="S33" s="0" t="s">
        <v>131</v>
      </c>
    </row>
    <row r="34" customFormat="false" ht="12.8" hidden="false" customHeight="false" outlineLevel="0" collapsed="false">
      <c r="A34" s="0" t="s">
        <v>216</v>
      </c>
      <c r="B34" s="0" t="n">
        <v>1</v>
      </c>
      <c r="C34" s="1" t="s">
        <v>217</v>
      </c>
      <c r="D34" s="0" t="s">
        <v>27</v>
      </c>
      <c r="E34" s="14" t="s">
        <v>218</v>
      </c>
      <c r="F34" s="0" t="s">
        <v>219</v>
      </c>
      <c r="I34" s="13" t="s">
        <v>220</v>
      </c>
      <c r="J34" s="2" t="n">
        <v>600</v>
      </c>
      <c r="K34" s="0" t="n">
        <f aca="false">IFERROR( ROUNDUP(B34*$O$79/J34,0), "" )</f>
        <v>1</v>
      </c>
      <c r="L34" s="2" t="n">
        <f aca="false">IF(J34&gt;0,J34*K34,$O$79)</f>
        <v>600</v>
      </c>
      <c r="M34" s="3" t="n">
        <v>0.0734</v>
      </c>
      <c r="N34" s="2" t="n">
        <f aca="false">L34*M34</f>
        <v>44.04</v>
      </c>
      <c r="O34" s="0" t="s">
        <v>200</v>
      </c>
      <c r="P34" s="0" t="s">
        <v>201</v>
      </c>
      <c r="Q34" s="1" t="s">
        <v>202</v>
      </c>
      <c r="R34" s="13" t="s">
        <v>45</v>
      </c>
      <c r="S34" s="0" t="s">
        <v>131</v>
      </c>
    </row>
    <row r="35" customFormat="false" ht="12.8" hidden="false" customHeight="false" outlineLevel="0" collapsed="false">
      <c r="A35" s="0" t="s">
        <v>221</v>
      </c>
      <c r="B35" s="0" t="n">
        <v>1</v>
      </c>
      <c r="C35" s="1" t="s">
        <v>222</v>
      </c>
      <c r="D35" s="0" t="s">
        <v>27</v>
      </c>
      <c r="E35" s="14" t="s">
        <v>223</v>
      </c>
      <c r="F35" s="0" t="s">
        <v>224</v>
      </c>
      <c r="I35" s="13" t="s">
        <v>225</v>
      </c>
      <c r="J35" s="2" t="n">
        <v>600</v>
      </c>
      <c r="K35" s="0" t="n">
        <f aca="false">IFERROR( ROUNDUP(B35*$O$79/J35,0), "" )</f>
        <v>1</v>
      </c>
      <c r="L35" s="2" t="n">
        <f aca="false">IF(J35&gt;0,J35*K35,$O$79)</f>
        <v>600</v>
      </c>
      <c r="M35" s="3" t="n">
        <v>0.0734</v>
      </c>
      <c r="N35" s="2" t="n">
        <f aca="false">L35*M35</f>
        <v>44.04</v>
      </c>
      <c r="O35" s="0" t="s">
        <v>200</v>
      </c>
      <c r="P35" s="0" t="s">
        <v>201</v>
      </c>
      <c r="Q35" s="1" t="s">
        <v>202</v>
      </c>
      <c r="R35" s="13" t="s">
        <v>45</v>
      </c>
      <c r="S35" s="0" t="s">
        <v>131</v>
      </c>
    </row>
    <row r="36" customFormat="false" ht="12.8" hidden="false" customHeight="false" outlineLevel="0" collapsed="false">
      <c r="A36" s="0" t="s">
        <v>226</v>
      </c>
      <c r="B36" s="0" t="n">
        <v>1</v>
      </c>
      <c r="C36" s="1" t="s">
        <v>227</v>
      </c>
      <c r="D36" s="0" t="s">
        <v>27</v>
      </c>
      <c r="E36" s="14" t="s">
        <v>228</v>
      </c>
      <c r="F36" s="0" t="s">
        <v>229</v>
      </c>
      <c r="I36" s="13" t="s">
        <v>230</v>
      </c>
      <c r="J36" s="2" t="n">
        <v>600</v>
      </c>
      <c r="K36" s="0" t="n">
        <f aca="false">IFERROR( ROUNDUP(B36*$O$79/J36,0), "" )</f>
        <v>1</v>
      </c>
      <c r="L36" s="2" t="n">
        <f aca="false">IF(J36&gt;0,J36*K36,$O$79)</f>
        <v>600</v>
      </c>
      <c r="M36" s="3" t="n">
        <v>0.07998</v>
      </c>
      <c r="N36" s="2" t="n">
        <f aca="false">L36*M36</f>
        <v>47.988</v>
      </c>
      <c r="O36" s="0" t="s">
        <v>200</v>
      </c>
      <c r="P36" s="0" t="s">
        <v>201</v>
      </c>
      <c r="Q36" s="1" t="s">
        <v>202</v>
      </c>
      <c r="R36" s="13" t="s">
        <v>45</v>
      </c>
    </row>
    <row r="37" s="26" customFormat="true" ht="12.8" hidden="false" customHeight="false" outlineLevel="0" collapsed="false">
      <c r="A37" s="26" t="s">
        <v>231</v>
      </c>
      <c r="B37" s="26" t="n">
        <v>6</v>
      </c>
      <c r="C37" s="27" t="s">
        <v>232</v>
      </c>
      <c r="E37" s="27" t="s">
        <v>233</v>
      </c>
      <c r="F37" s="28"/>
      <c r="G37" s="28"/>
      <c r="H37" s="28" t="s">
        <v>234</v>
      </c>
      <c r="I37" s="26" t="s">
        <v>235</v>
      </c>
      <c r="J37" s="29" t="n">
        <v>900</v>
      </c>
      <c r="K37" s="26" t="n">
        <f aca="false">IFERROR( ROUNDUP(B37*$O$79/J37,0), "" )</f>
        <v>4</v>
      </c>
      <c r="L37" s="29" t="n">
        <f aca="false">IF(J37&gt;0,J37*K37,$O$79)</f>
        <v>3600</v>
      </c>
      <c r="M37" s="30" t="n">
        <v>0.0983</v>
      </c>
      <c r="N37" s="29" t="n">
        <f aca="false">L37*M37</f>
        <v>353.88</v>
      </c>
      <c r="O37" s="26" t="s">
        <v>114</v>
      </c>
      <c r="P37" s="26" t="s">
        <v>236</v>
      </c>
      <c r="Q37" s="27" t="s">
        <v>237</v>
      </c>
      <c r="S37" s="26" t="s">
        <v>238</v>
      </c>
      <c r="AMI37" s="28"/>
      <c r="AMJ37" s="0"/>
    </row>
    <row r="38" customFormat="false" ht="12.8" hidden="false" customHeight="false" outlineLevel="0" collapsed="false">
      <c r="A38" s="0" t="s">
        <v>239</v>
      </c>
      <c r="B38" s="0" t="n">
        <v>2</v>
      </c>
      <c r="C38" s="1" t="s">
        <v>240</v>
      </c>
      <c r="D38" s="0" t="s">
        <v>241</v>
      </c>
      <c r="E38" s="1" t="s">
        <v>240</v>
      </c>
      <c r="F38" s="0" t="s">
        <v>242</v>
      </c>
      <c r="I38" s="0" t="s">
        <v>243</v>
      </c>
      <c r="J38" s="2" t="n">
        <v>1200</v>
      </c>
      <c r="K38" s="0" t="n">
        <f aca="false">IFERROR( ROUNDUP(B38*$O$79/J38,0), "" )</f>
        <v>1</v>
      </c>
      <c r="L38" s="2" t="n">
        <f aca="false">IF(J38&gt;0,J38*K38,$O$79)</f>
        <v>1200</v>
      </c>
      <c r="M38" s="3" t="n">
        <v>0.06067</v>
      </c>
      <c r="N38" s="2" t="n">
        <f aca="false">L38*M38</f>
        <v>72.804</v>
      </c>
      <c r="O38" s="0" t="s">
        <v>114</v>
      </c>
      <c r="P38" s="0" t="s">
        <v>244</v>
      </c>
      <c r="Q38" s="1" t="s">
        <v>245</v>
      </c>
      <c r="S38" s="0" t="s">
        <v>131</v>
      </c>
    </row>
    <row r="39" customFormat="false" ht="12.8" hidden="false" customHeight="false" outlineLevel="0" collapsed="false">
      <c r="A39" s="0" t="s">
        <v>246</v>
      </c>
      <c r="B39" s="0" t="n">
        <v>4</v>
      </c>
      <c r="C39" s="1" t="s">
        <v>247</v>
      </c>
      <c r="D39" s="0" t="s">
        <v>248</v>
      </c>
      <c r="E39" s="1" t="s">
        <v>247</v>
      </c>
      <c r="F39" s="0" t="s">
        <v>249</v>
      </c>
      <c r="I39" s="0" t="s">
        <v>250</v>
      </c>
      <c r="J39" s="2" t="n">
        <v>3000</v>
      </c>
      <c r="K39" s="0" t="n">
        <f aca="false">IFERROR( ROUNDUP(B39*$O$79/J39,0), "" )</f>
        <v>1</v>
      </c>
      <c r="L39" s="2" t="n">
        <f aca="false">IF(J39&gt;0,J39*K39,$O$79)</f>
        <v>3000</v>
      </c>
      <c r="M39" s="3" t="n">
        <v>0.01801</v>
      </c>
      <c r="N39" s="2" t="n">
        <f aca="false">L39*M39</f>
        <v>54.03</v>
      </c>
      <c r="O39" s="0" t="s">
        <v>114</v>
      </c>
      <c r="P39" s="0" t="s">
        <v>251</v>
      </c>
      <c r="Q39" s="1" t="s">
        <v>245</v>
      </c>
    </row>
    <row r="40" customFormat="false" ht="12.8" hidden="false" customHeight="false" outlineLevel="0" collapsed="false">
      <c r="A40" s="0" t="s">
        <v>252</v>
      </c>
      <c r="B40" s="0" t="n">
        <v>1</v>
      </c>
      <c r="C40" s="1" t="s">
        <v>253</v>
      </c>
      <c r="D40" s="0" t="s">
        <v>254</v>
      </c>
      <c r="E40" s="1" t="s">
        <v>253</v>
      </c>
      <c r="F40" s="0" t="s">
        <v>255</v>
      </c>
      <c r="I40" s="0" t="s">
        <v>256</v>
      </c>
      <c r="J40" s="2" t="n">
        <v>570</v>
      </c>
      <c r="K40" s="0" t="n">
        <f aca="false">IFERROR( ROUNDUP(B40*$O$79/J40,0), "" )</f>
        <v>1</v>
      </c>
      <c r="L40" s="2" t="n">
        <f aca="false">IF(J40&gt;0,J40*K40,$O$79)</f>
        <v>570</v>
      </c>
      <c r="M40" s="3" t="n">
        <v>0.1006</v>
      </c>
      <c r="N40" s="2" t="n">
        <f aca="false">L40*M40</f>
        <v>57.342</v>
      </c>
      <c r="O40" s="0" t="s">
        <v>114</v>
      </c>
      <c r="P40" s="0" t="s">
        <v>257</v>
      </c>
      <c r="Q40" s="1" t="s">
        <v>258</v>
      </c>
    </row>
    <row r="41" customFormat="false" ht="12.8" hidden="false" customHeight="false" outlineLevel="0" collapsed="false">
      <c r="A41" s="0" t="s">
        <v>259</v>
      </c>
      <c r="B41" s="0" t="n">
        <v>1</v>
      </c>
      <c r="C41" s="0" t="s">
        <v>260</v>
      </c>
      <c r="D41" s="0" t="s">
        <v>261</v>
      </c>
      <c r="E41" s="0" t="s">
        <v>262</v>
      </c>
      <c r="F41" s="0" t="s">
        <v>263</v>
      </c>
      <c r="J41" s="0" t="n">
        <v>10000</v>
      </c>
      <c r="K41" s="0" t="n">
        <f aca="false">IFERROR( ROUNDUP(B41*$O$79/J41,0), "" )</f>
        <v>1</v>
      </c>
      <c r="L41" s="0" t="n">
        <f aca="false">IF(J41&gt;0,J41*K41,$O$79)</f>
        <v>10000</v>
      </c>
      <c r="M41" s="3" t="n">
        <v>0.00102</v>
      </c>
      <c r="N41" s="2" t="n">
        <f aca="false">L41*M41</f>
        <v>10.2</v>
      </c>
      <c r="P41" s="0" t="s">
        <v>264</v>
      </c>
      <c r="Q41" s="0" t="s">
        <v>265</v>
      </c>
    </row>
    <row r="42" customFormat="false" ht="12.8" hidden="false" customHeight="false" outlineLevel="0" collapsed="false">
      <c r="A42" s="0" t="s">
        <v>266</v>
      </c>
      <c r="B42" s="0" t="n">
        <v>1</v>
      </c>
      <c r="C42" s="1" t="s">
        <v>267</v>
      </c>
      <c r="D42" s="0" t="s">
        <v>261</v>
      </c>
      <c r="E42" s="0" t="s">
        <v>268</v>
      </c>
      <c r="F42" s="1" t="s">
        <v>269</v>
      </c>
      <c r="J42" s="0" t="n">
        <v>10000</v>
      </c>
      <c r="K42" s="0" t="n">
        <f aca="false">IFERROR( ROUNDUP(B42*$O$79/J42,0), "" )</f>
        <v>1</v>
      </c>
      <c r="L42" s="2" t="n">
        <f aca="false">IF(J42&gt;0,J42*K42,$O$79)</f>
        <v>10000</v>
      </c>
      <c r="M42" s="3" t="n">
        <v>0.00188</v>
      </c>
      <c r="N42" s="2" t="n">
        <f aca="false">L42*M42</f>
        <v>18.8</v>
      </c>
      <c r="P42" s="0" t="s">
        <v>270</v>
      </c>
      <c r="Q42" s="1" t="s">
        <v>265</v>
      </c>
    </row>
    <row r="43" customFormat="false" ht="12.8" hidden="false" customHeight="false" outlineLevel="0" collapsed="false">
      <c r="A43" s="0" t="s">
        <v>271</v>
      </c>
      <c r="B43" s="0" t="n">
        <v>17</v>
      </c>
      <c r="C43" s="1" t="s">
        <v>272</v>
      </c>
      <c r="D43" s="0" t="s">
        <v>261</v>
      </c>
      <c r="E43" s="1" t="s">
        <v>273</v>
      </c>
      <c r="F43" s="0" t="s">
        <v>274</v>
      </c>
      <c r="J43" s="0" t="n">
        <v>10000</v>
      </c>
      <c r="K43" s="0" t="n">
        <f aca="false">IFERROR( ROUNDUP(B43*$O$79/J43,0), "" )</f>
        <v>1</v>
      </c>
      <c r="L43" s="2" t="n">
        <f aca="false">IF(J43&gt;0,J43*K43,$O$79)</f>
        <v>10000</v>
      </c>
      <c r="M43" s="3" t="n">
        <v>0.00125</v>
      </c>
      <c r="N43" s="2" t="n">
        <f aca="false">L43*M43</f>
        <v>12.5</v>
      </c>
      <c r="P43" s="0" t="s">
        <v>275</v>
      </c>
      <c r="Q43" s="1" t="s">
        <v>265</v>
      </c>
    </row>
    <row r="44" customFormat="false" ht="12.8" hidden="false" customHeight="false" outlineLevel="0" collapsed="false">
      <c r="A44" s="0" t="s">
        <v>276</v>
      </c>
      <c r="B44" s="0" t="n">
        <v>9</v>
      </c>
      <c r="C44" s="1" t="s">
        <v>277</v>
      </c>
      <c r="D44" s="0" t="s">
        <v>261</v>
      </c>
      <c r="E44" s="1" t="s">
        <v>278</v>
      </c>
      <c r="F44" s="0" t="s">
        <v>279</v>
      </c>
      <c r="J44" s="0" t="n">
        <v>10000</v>
      </c>
      <c r="K44" s="0" t="n">
        <f aca="false">IFERROR( ROUNDUP(B44*$O$79/J44,0), "" )</f>
        <v>1</v>
      </c>
      <c r="L44" s="2" t="n">
        <f aca="false">IF(J44&gt;0,J44*K44,$O$79)</f>
        <v>10000</v>
      </c>
      <c r="M44" s="3" t="n">
        <v>0.00125</v>
      </c>
      <c r="N44" s="2" t="n">
        <f aca="false">L44*M44</f>
        <v>12.5</v>
      </c>
      <c r="P44" s="0" t="s">
        <v>275</v>
      </c>
      <c r="Q44" s="1" t="s">
        <v>265</v>
      </c>
    </row>
    <row r="45" customFormat="false" ht="12.8" hidden="false" customHeight="false" outlineLevel="0" collapsed="false">
      <c r="A45" s="0" t="s">
        <v>280</v>
      </c>
      <c r="B45" s="0" t="n">
        <v>1</v>
      </c>
      <c r="C45" s="1" t="s">
        <v>281</v>
      </c>
      <c r="D45" s="0" t="s">
        <v>261</v>
      </c>
      <c r="E45" s="1" t="s">
        <v>282</v>
      </c>
      <c r="F45" s="0" t="s">
        <v>283</v>
      </c>
      <c r="J45" s="0" t="n">
        <v>10000</v>
      </c>
      <c r="K45" s="0" t="n">
        <f aca="false">IFERROR( ROUNDUP(B45*$O$79/J45,0), "" )</f>
        <v>1</v>
      </c>
      <c r="L45" s="2" t="n">
        <f aca="false">IF(J45&gt;0,J45*K45,$O$79)</f>
        <v>10000</v>
      </c>
      <c r="M45" s="3" t="n">
        <v>0.00188</v>
      </c>
      <c r="N45" s="2" t="n">
        <f aca="false">L45*M45</f>
        <v>18.8</v>
      </c>
      <c r="P45" s="13" t="s">
        <v>264</v>
      </c>
      <c r="Q45" s="1" t="s">
        <v>265</v>
      </c>
    </row>
    <row r="46" customFormat="false" ht="12.8" hidden="false" customHeight="false" outlineLevel="0" collapsed="false">
      <c r="A46" s="0" t="s">
        <v>284</v>
      </c>
      <c r="B46" s="0" t="n">
        <v>1</v>
      </c>
      <c r="C46" s="1" t="s">
        <v>285</v>
      </c>
      <c r="D46" s="0" t="s">
        <v>261</v>
      </c>
      <c r="E46" s="1" t="s">
        <v>286</v>
      </c>
      <c r="F46" s="0" t="s">
        <v>287</v>
      </c>
      <c r="J46" s="0" t="n">
        <v>10000</v>
      </c>
      <c r="K46" s="0" t="n">
        <f aca="false">IFERROR( ROUNDUP(B46*$O$79/J46,0), "" )</f>
        <v>1</v>
      </c>
      <c r="L46" s="2" t="n">
        <f aca="false">IF(J46&gt;0,J46*K46,$O$79)</f>
        <v>10000</v>
      </c>
      <c r="M46" s="3" t="n">
        <v>0.00125</v>
      </c>
      <c r="N46" s="2" t="n">
        <f aca="false">L46*M46</f>
        <v>12.5</v>
      </c>
      <c r="P46" s="31" t="s">
        <v>264</v>
      </c>
      <c r="Q46" s="1" t="s">
        <v>265</v>
      </c>
    </row>
    <row r="47" s="13" customFormat="true" ht="12.8" hidden="false" customHeight="false" outlineLevel="0" collapsed="false">
      <c r="A47" s="13" t="s">
        <v>288</v>
      </c>
      <c r="B47" s="13" t="n">
        <v>1</v>
      </c>
      <c r="C47" s="13" t="s">
        <v>289</v>
      </c>
      <c r="D47" s="13" t="s">
        <v>290</v>
      </c>
      <c r="E47" s="14" t="s">
        <v>291</v>
      </c>
      <c r="F47" s="0" t="s">
        <v>292</v>
      </c>
      <c r="G47" s="0"/>
      <c r="H47" s="13" t="s">
        <v>291</v>
      </c>
      <c r="I47" s="13" t="s">
        <v>293</v>
      </c>
      <c r="J47" s="2" t="n">
        <v>570</v>
      </c>
      <c r="K47" s="0" t="n">
        <f aca="false">IFERROR( ROUNDUP(B47*$O$79/J47,0), "" )</f>
        <v>1</v>
      </c>
      <c r="L47" s="2" t="n">
        <f aca="false">IF(J47&gt;0,J47*K47,$O$79)</f>
        <v>570</v>
      </c>
      <c r="M47" s="3" t="n">
        <v>0.68</v>
      </c>
      <c r="N47" s="2" t="n">
        <f aca="false">L47*M47</f>
        <v>387.6</v>
      </c>
      <c r="O47" s="13" t="s">
        <v>31</v>
      </c>
      <c r="P47" s="13" t="s">
        <v>294</v>
      </c>
      <c r="Q47" s="14" t="s">
        <v>295</v>
      </c>
      <c r="S47" s="13" t="s">
        <v>296</v>
      </c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297</v>
      </c>
      <c r="B48" s="0" t="n">
        <v>1</v>
      </c>
      <c r="C48" s="13" t="s">
        <v>298</v>
      </c>
      <c r="D48" s="0" t="s">
        <v>299</v>
      </c>
      <c r="E48" s="1" t="s">
        <v>298</v>
      </c>
      <c r="F48" s="0" t="s">
        <v>300</v>
      </c>
      <c r="I48" s="0" t="s">
        <v>301</v>
      </c>
      <c r="J48" s="2" t="n">
        <v>570</v>
      </c>
      <c r="K48" s="0" t="n">
        <f aca="false">IFERROR( ROUNDUP(B48*$O$79/J48,0), "" )</f>
        <v>1</v>
      </c>
      <c r="L48" s="2" t="n">
        <f aca="false">IF(J48&gt;0,J48*K48,$O$79)</f>
        <v>570</v>
      </c>
      <c r="M48" s="3" t="n">
        <v>0.36467</v>
      </c>
      <c r="N48" s="2" t="n">
        <f aca="false">L48*M48</f>
        <v>207.8619</v>
      </c>
      <c r="O48" s="0" t="s">
        <v>114</v>
      </c>
      <c r="P48" s="0" t="s">
        <v>302</v>
      </c>
      <c r="Q48" s="1" t="s">
        <v>303</v>
      </c>
      <c r="S48" s="0" t="s">
        <v>131</v>
      </c>
    </row>
    <row r="49" customFormat="false" ht="12.8" hidden="false" customHeight="false" outlineLevel="0" collapsed="false">
      <c r="A49" s="0" t="s">
        <v>304</v>
      </c>
      <c r="B49" s="0" t="n">
        <v>5</v>
      </c>
      <c r="C49" s="0" t="s">
        <v>305</v>
      </c>
      <c r="D49" s="0" t="s">
        <v>306</v>
      </c>
      <c r="E49" s="0" t="s">
        <v>307</v>
      </c>
      <c r="F49" s="0" t="s">
        <v>308</v>
      </c>
      <c r="I49" s="0" t="s">
        <v>309</v>
      </c>
      <c r="J49" s="0" t="n">
        <v>1000</v>
      </c>
      <c r="K49" s="0" t="n">
        <f aca="false">IFERROR( ROUNDUP(B49*$O$79/J49,0), "" )</f>
        <v>3</v>
      </c>
      <c r="L49" s="0" t="n">
        <f aca="false">IF(J49&gt;0,J49*K49,$O$79)</f>
        <v>3000</v>
      </c>
      <c r="M49" s="0" t="n">
        <v>0.10728</v>
      </c>
      <c r="N49" s="0" t="n">
        <f aca="false">L49*M49</f>
        <v>321.84</v>
      </c>
      <c r="O49" s="0" t="s">
        <v>114</v>
      </c>
      <c r="P49" s="0" t="s">
        <v>310</v>
      </c>
      <c r="Q49" s="0" t="s">
        <v>311</v>
      </c>
    </row>
    <row r="50" customFormat="false" ht="12.8" hidden="false" customHeight="false" outlineLevel="0" collapsed="false">
      <c r="A50" s="0" t="s">
        <v>312</v>
      </c>
      <c r="B50" s="0" t="n">
        <v>1</v>
      </c>
      <c r="C50" s="1" t="s">
        <v>313</v>
      </c>
      <c r="D50" s="0" t="s">
        <v>314</v>
      </c>
      <c r="E50" s="1" t="s">
        <v>315</v>
      </c>
      <c r="F50" s="0" t="s">
        <v>316</v>
      </c>
      <c r="I50" s="13" t="s">
        <v>317</v>
      </c>
      <c r="J50" s="2" t="n">
        <v>570</v>
      </c>
      <c r="K50" s="0" t="n">
        <f aca="false">IFERROR( ROUNDUP(B50*$O$79/J50,0), "" )</f>
        <v>1</v>
      </c>
      <c r="L50" s="2" t="n">
        <f aca="false">IF(J50&gt;0,J50*K50,$O$79)</f>
        <v>570</v>
      </c>
      <c r="M50" s="3" t="n">
        <v>0.11363</v>
      </c>
      <c r="N50" s="2" t="n">
        <f aca="false">L50*M50</f>
        <v>64.7691</v>
      </c>
      <c r="O50" s="0" t="s">
        <v>31</v>
      </c>
      <c r="P50" s="0" t="s">
        <v>318</v>
      </c>
      <c r="Q50" s="1" t="s">
        <v>319</v>
      </c>
      <c r="S50" s="0" t="s">
        <v>131</v>
      </c>
    </row>
    <row r="51" customFormat="false" ht="12.8" hidden="false" customHeight="false" outlineLevel="0" collapsed="false">
      <c r="A51" s="0" t="s">
        <v>320</v>
      </c>
      <c r="B51" s="0" t="n">
        <v>1</v>
      </c>
      <c r="C51" s="1" t="s">
        <v>321</v>
      </c>
      <c r="D51" s="0" t="s">
        <v>322</v>
      </c>
      <c r="E51" s="1" t="s">
        <v>323</v>
      </c>
      <c r="F51" s="0" t="s">
        <v>324</v>
      </c>
      <c r="I51" s="13"/>
      <c r="J51" s="2" t="n">
        <v>570</v>
      </c>
      <c r="K51" s="0" t="n">
        <f aca="false">IFERROR( ROUNDUP(B51*$O$79/J51,0), "" )</f>
        <v>1</v>
      </c>
      <c r="L51" s="2" t="n">
        <f aca="false">IF(J51&gt;0,J51*K51,$O$79)</f>
        <v>570</v>
      </c>
      <c r="M51" s="3" t="n">
        <v>2.46846</v>
      </c>
      <c r="N51" s="2" t="n">
        <f aca="false">L51*M51</f>
        <v>1407.0222</v>
      </c>
      <c r="O51" s="0" t="s">
        <v>200</v>
      </c>
      <c r="P51" s="0" t="s">
        <v>325</v>
      </c>
      <c r="Q51" s="1" t="s">
        <v>326</v>
      </c>
      <c r="R51" s="13"/>
      <c r="S51" s="0" t="s">
        <v>131</v>
      </c>
    </row>
    <row r="52" customFormat="false" ht="12.8" hidden="false" customHeight="false" outlineLevel="0" collapsed="false">
      <c r="A52" s="0" t="s">
        <v>327</v>
      </c>
      <c r="B52" s="0" t="n">
        <v>1</v>
      </c>
      <c r="C52" s="1" t="s">
        <v>328</v>
      </c>
      <c r="D52" s="0" t="s">
        <v>329</v>
      </c>
      <c r="E52" s="1" t="s">
        <v>328</v>
      </c>
      <c r="F52" s="0" t="s">
        <v>330</v>
      </c>
      <c r="I52" s="13"/>
      <c r="J52" s="2" t="n">
        <v>570</v>
      </c>
      <c r="K52" s="0" t="n">
        <f aca="false">IFERROR( ROUNDUP(B52*$O$79/J52,0), "" )</f>
        <v>1</v>
      </c>
      <c r="L52" s="2" t="n">
        <f aca="false">IF(J52&gt;0,J52*K52,$O$79)</f>
        <v>570</v>
      </c>
      <c r="M52" s="3" t="n">
        <v>0.96609</v>
      </c>
      <c r="N52" s="2" t="n">
        <f aca="false">L52*M52</f>
        <v>550.6713</v>
      </c>
      <c r="O52" s="0" t="s">
        <v>31</v>
      </c>
      <c r="P52" s="0" t="s">
        <v>331</v>
      </c>
      <c r="Q52" s="1" t="s">
        <v>332</v>
      </c>
      <c r="S52" s="0" t="s">
        <v>131</v>
      </c>
    </row>
    <row r="53" s="35" customFormat="true" ht="12.8" hidden="false" customHeight="false" outlineLevel="0" collapsed="false">
      <c r="A53" s="32" t="s">
        <v>333</v>
      </c>
      <c r="B53" s="32" t="n">
        <v>1</v>
      </c>
      <c r="C53" s="33" t="s">
        <v>334</v>
      </c>
      <c r="D53" s="32" t="s">
        <v>322</v>
      </c>
      <c r="E53" s="33" t="s">
        <v>335</v>
      </c>
      <c r="F53" s="32" t="s">
        <v>336</v>
      </c>
      <c r="G53" s="32"/>
      <c r="H53" s="32"/>
      <c r="I53" s="32"/>
      <c r="J53" s="34" t="n">
        <v>570</v>
      </c>
      <c r="K53" s="35" t="n">
        <f aca="false">IFERROR( ROUNDUP(B53*$O$79/J53,0), "" )</f>
        <v>1</v>
      </c>
      <c r="L53" s="34" t="n">
        <f aca="false">IF(J53&gt;0,J53*K53,$O$79)</f>
        <v>570</v>
      </c>
      <c r="M53" s="36" t="n">
        <v>1.27058</v>
      </c>
      <c r="N53" s="34" t="n">
        <f aca="false">L53*M53</f>
        <v>724.2306</v>
      </c>
      <c r="O53" s="32" t="s">
        <v>31</v>
      </c>
      <c r="P53" s="32" t="s">
        <v>337</v>
      </c>
      <c r="Q53" s="33" t="s">
        <v>338</v>
      </c>
      <c r="R53" s="32"/>
      <c r="S53" s="0" t="s">
        <v>131</v>
      </c>
      <c r="T53" s="32"/>
      <c r="AMH53" s="37"/>
      <c r="AMI53" s="32"/>
      <c r="AMJ53" s="32"/>
    </row>
    <row r="54" s="38" customFormat="true" ht="12.8" hidden="false" customHeight="false" outlineLevel="0" collapsed="false">
      <c r="A54" s="38" t="s">
        <v>339</v>
      </c>
      <c r="B54" s="38" t="n">
        <v>1</v>
      </c>
      <c r="C54" s="38" t="s">
        <v>340</v>
      </c>
      <c r="D54" s="38" t="s">
        <v>341</v>
      </c>
      <c r="E54" s="39" t="s">
        <v>340</v>
      </c>
      <c r="F54" s="40"/>
      <c r="G54" s="40"/>
      <c r="H54" s="40"/>
      <c r="J54" s="41"/>
      <c r="K54" s="42" t="str">
        <f aca="false">IFERROR( ROUNDUP(B54*$O$79/J54,0), "" )</f>
        <v/>
      </c>
      <c r="L54" s="41" t="n">
        <f aca="false">IF(J54&gt;0,J54*K54,$O$79)</f>
        <v>550</v>
      </c>
      <c r="M54" s="43" t="n">
        <v>6</v>
      </c>
      <c r="N54" s="41" t="n">
        <f aca="false">L54*M54</f>
        <v>3300</v>
      </c>
      <c r="O54" s="38" t="s">
        <v>200</v>
      </c>
      <c r="P54" s="38" t="s">
        <v>342</v>
      </c>
      <c r="Q54" s="39"/>
      <c r="S54" s="38" t="s">
        <v>343</v>
      </c>
      <c r="AMD54" s="42"/>
      <c r="AME54" s="42"/>
      <c r="AMF54" s="42"/>
      <c r="AMG54" s="42"/>
      <c r="AMH54" s="40"/>
      <c r="AMI54" s="40"/>
      <c r="AMJ54" s="40"/>
    </row>
    <row r="55" s="17" customFormat="true" ht="12.8" hidden="false" customHeight="false" outlineLevel="0" collapsed="false">
      <c r="A55" s="17" t="s">
        <v>344</v>
      </c>
      <c r="B55" s="17" t="n">
        <v>1</v>
      </c>
      <c r="C55" s="17" t="s">
        <v>345</v>
      </c>
      <c r="D55" s="17" t="s">
        <v>346</v>
      </c>
      <c r="E55" s="18" t="s">
        <v>347</v>
      </c>
      <c r="K55" s="17" t="str">
        <f aca="false">IFERROR( ROUNDUP(B55*$O$79/J55,0), "" )</f>
        <v/>
      </c>
      <c r="L55" s="17" t="n">
        <f aca="false">IF(J55&gt;0,J55*K55,$O$79)</f>
        <v>550</v>
      </c>
      <c r="M55" s="20" t="n">
        <v>0</v>
      </c>
      <c r="N55" s="19" t="n">
        <f aca="false">L55*M55</f>
        <v>0</v>
      </c>
      <c r="O55" s="17" t="s">
        <v>200</v>
      </c>
      <c r="P55" s="17" t="s">
        <v>348</v>
      </c>
      <c r="Q55" s="17" t="s">
        <v>349</v>
      </c>
    </row>
    <row r="56" customFormat="false" ht="12.8" hidden="false" customHeight="false" outlineLevel="0" collapsed="false">
      <c r="A56" s="0" t="s">
        <v>350</v>
      </c>
      <c r="B56" s="0" t="n">
        <v>1</v>
      </c>
      <c r="C56" s="1" t="s">
        <v>351</v>
      </c>
      <c r="D56" s="0" t="s">
        <v>352</v>
      </c>
      <c r="E56" s="1" t="s">
        <v>353</v>
      </c>
      <c r="F56" s="0" t="s">
        <v>354</v>
      </c>
      <c r="I56" s="0" t="s">
        <v>355</v>
      </c>
      <c r="J56" s="2" t="n">
        <v>570</v>
      </c>
      <c r="K56" s="0" t="n">
        <f aca="false">IFERROR( ROUNDUP(B56*$O$79/J56,0), "" )</f>
        <v>1</v>
      </c>
      <c r="L56" s="2" t="n">
        <f aca="false">IF(J56&gt;0,J56*K56,$O$79)</f>
        <v>570</v>
      </c>
      <c r="M56" s="3" t="n">
        <v>0.3287</v>
      </c>
      <c r="N56" s="2" t="n">
        <f aca="false">L56*M56</f>
        <v>187.359</v>
      </c>
      <c r="O56" s="0" t="s">
        <v>114</v>
      </c>
      <c r="P56" s="0" t="s">
        <v>356</v>
      </c>
      <c r="Q56" s="1" t="s">
        <v>357</v>
      </c>
      <c r="R56" s="13"/>
      <c r="S56" s="0" t="s">
        <v>131</v>
      </c>
    </row>
    <row r="57" customFormat="false" ht="12.8" hidden="false" customHeight="false" outlineLevel="0" collapsed="false">
      <c r="A57" s="0" t="s">
        <v>358</v>
      </c>
      <c r="B57" s="0" t="n">
        <v>1</v>
      </c>
      <c r="C57" s="1" t="s">
        <v>359</v>
      </c>
      <c r="D57" s="0" t="s">
        <v>322</v>
      </c>
      <c r="E57" s="1" t="s">
        <v>360</v>
      </c>
      <c r="F57" s="0" t="s">
        <v>361</v>
      </c>
      <c r="J57" s="2" t="n">
        <v>570</v>
      </c>
      <c r="K57" s="0" t="n">
        <f aca="false">IFERROR( ROUNDUP(B57*$O$79/J57,0), "" )</f>
        <v>1</v>
      </c>
      <c r="L57" s="2" t="n">
        <f aca="false">IF(J57&gt;0,J57*K57,$O$79)</f>
        <v>570</v>
      </c>
      <c r="M57" s="3" t="n">
        <v>0.77898</v>
      </c>
      <c r="N57" s="2" t="n">
        <f aca="false">L57*M57</f>
        <v>444.0186</v>
      </c>
      <c r="O57" s="0" t="s">
        <v>31</v>
      </c>
      <c r="P57" s="0" t="s">
        <v>362</v>
      </c>
      <c r="Q57" s="1" t="s">
        <v>363</v>
      </c>
      <c r="S57" s="0" t="s">
        <v>131</v>
      </c>
    </row>
    <row r="58" customFormat="false" ht="12.8" hidden="false" customHeight="false" outlineLevel="0" collapsed="false">
      <c r="A58" s="0" t="s">
        <v>364</v>
      </c>
      <c r="B58" s="0" t="n">
        <v>1</v>
      </c>
      <c r="C58" s="1" t="s">
        <v>365</v>
      </c>
      <c r="D58" s="0" t="s">
        <v>322</v>
      </c>
      <c r="E58" s="1" t="s">
        <v>366</v>
      </c>
      <c r="F58" s="0" t="s">
        <v>367</v>
      </c>
      <c r="I58" s="0" t="s">
        <v>368</v>
      </c>
      <c r="J58" s="2" t="n">
        <v>570</v>
      </c>
      <c r="K58" s="0" t="n">
        <f aca="false">IFERROR( ROUNDUP(B58*$O$79/J58,0), "" )</f>
        <v>1</v>
      </c>
      <c r="L58" s="2" t="n">
        <f aca="false">IF(J58&gt;0,J58*K58,$O$79)</f>
        <v>570</v>
      </c>
      <c r="M58" s="3" t="n">
        <v>1.12612</v>
      </c>
      <c r="N58" s="2" t="n">
        <f aca="false">L58*M58</f>
        <v>641.8884</v>
      </c>
      <c r="O58" s="0" t="s">
        <v>31</v>
      </c>
      <c r="P58" s="0" t="s">
        <v>369</v>
      </c>
      <c r="Q58" s="1" t="s">
        <v>370</v>
      </c>
      <c r="S58" s="0" t="s">
        <v>131</v>
      </c>
    </row>
    <row r="59" customFormat="false" ht="12.8" hidden="false" customHeight="false" outlineLevel="0" collapsed="false">
      <c r="A59" s="0" t="s">
        <v>371</v>
      </c>
      <c r="B59" s="0" t="n">
        <v>1</v>
      </c>
      <c r="C59" s="1" t="s">
        <v>372</v>
      </c>
      <c r="D59" s="0" t="s">
        <v>373</v>
      </c>
      <c r="E59" s="1" t="s">
        <v>374</v>
      </c>
      <c r="F59" s="0" t="s">
        <v>375</v>
      </c>
      <c r="I59" s="0" t="s">
        <v>376</v>
      </c>
      <c r="J59" s="2" t="n">
        <v>570</v>
      </c>
      <c r="K59" s="0" t="n">
        <f aca="false">IFERROR( ROUNDUP(B59*$O$79/J59,0), "" )</f>
        <v>1</v>
      </c>
      <c r="L59" s="2" t="n">
        <f aca="false">IF(J59&gt;0,J59*K59,$O$79)</f>
        <v>570</v>
      </c>
      <c r="M59" s="3" t="n">
        <v>0.20747</v>
      </c>
      <c r="N59" s="2" t="n">
        <f aca="false">L59*M59</f>
        <v>118.2579</v>
      </c>
      <c r="O59" s="0" t="s">
        <v>31</v>
      </c>
      <c r="P59" s="0" t="s">
        <v>377</v>
      </c>
      <c r="Q59" s="1" t="s">
        <v>378</v>
      </c>
      <c r="S59" s="0" t="s">
        <v>131</v>
      </c>
    </row>
    <row r="60" customFormat="false" ht="12.8" hidden="false" customHeight="false" outlineLevel="0" collapsed="false">
      <c r="A60" s="0" t="s">
        <v>379</v>
      </c>
      <c r="B60" s="0" t="n">
        <v>1</v>
      </c>
      <c r="C60" s="1" t="s">
        <v>380</v>
      </c>
      <c r="D60" s="13" t="s">
        <v>373</v>
      </c>
      <c r="E60" s="14" t="s">
        <v>381</v>
      </c>
      <c r="F60" s="0" t="s">
        <v>382</v>
      </c>
      <c r="I60" s="0" t="s">
        <v>383</v>
      </c>
      <c r="J60" s="2" t="n">
        <v>570</v>
      </c>
      <c r="K60" s="0" t="n">
        <f aca="false">IFERROR( ROUNDUP(B60*$O$79/J60,0), "" )</f>
        <v>1</v>
      </c>
      <c r="L60" s="2" t="n">
        <f aca="false">IF(J60&gt;0,J60*K60,$O$79)</f>
        <v>570</v>
      </c>
      <c r="M60" s="3" t="n">
        <v>0.40872</v>
      </c>
      <c r="N60" s="2" t="n">
        <f aca="false">L60*M60</f>
        <v>232.9704</v>
      </c>
      <c r="O60" s="0" t="s">
        <v>31</v>
      </c>
      <c r="P60" s="0" t="s">
        <v>384</v>
      </c>
      <c r="Q60" s="1" t="s">
        <v>385</v>
      </c>
      <c r="R60" s="0" t="s">
        <v>45</v>
      </c>
      <c r="S60" s="0" t="s">
        <v>131</v>
      </c>
    </row>
    <row r="61" customFormat="false" ht="12.8" hidden="false" customHeight="false" outlineLevel="0" collapsed="false">
      <c r="D61" s="13"/>
      <c r="E61" s="0"/>
      <c r="K61" s="0" t="str">
        <f aca="false">IFERROR( ROUNDUP(B61*$O$79/J61,0), "" )</f>
        <v/>
      </c>
      <c r="L61" s="2" t="n">
        <f aca="false">IF(J61&gt;0,J61*K61,$O$79)</f>
        <v>550</v>
      </c>
      <c r="N61" s="2" t="n">
        <f aca="false">L61*M61</f>
        <v>0</v>
      </c>
    </row>
    <row r="62" s="44" customFormat="true" ht="12.8" hidden="false" customHeight="false" outlineLevel="0" collapsed="false">
      <c r="A62" s="44" t="s">
        <v>386</v>
      </c>
      <c r="B62" s="44" t="n">
        <v>1</v>
      </c>
      <c r="D62" s="44" t="s">
        <v>387</v>
      </c>
      <c r="E62" s="45" t="s">
        <v>388</v>
      </c>
      <c r="F62" s="45" t="s">
        <v>388</v>
      </c>
      <c r="G62" s="46"/>
      <c r="H62" s="46"/>
      <c r="J62" s="44" t="n">
        <v>570</v>
      </c>
      <c r="K62" s="44" t="n">
        <f aca="false">IFERROR( ROUNDUP(B62*$O$79/J62,0), "" )</f>
        <v>1</v>
      </c>
      <c r="L62" s="44" t="n">
        <f aca="false">IF(J62&gt;0,J62*K62,$O$79)</f>
        <v>570</v>
      </c>
      <c r="M62" s="47" t="n">
        <v>2.97</v>
      </c>
      <c r="N62" s="48" t="n">
        <f aca="false">L62*M62</f>
        <v>1692.9</v>
      </c>
      <c r="O62" s="44" t="s">
        <v>31</v>
      </c>
      <c r="P62" s="44" t="s">
        <v>389</v>
      </c>
      <c r="S62" s="44" t="s">
        <v>390</v>
      </c>
      <c r="AMI62" s="46"/>
      <c r="AMJ62" s="46"/>
    </row>
    <row r="63" s="44" customFormat="true" ht="12.8" hidden="false" customHeight="false" outlineLevel="0" collapsed="false">
      <c r="A63" s="44" t="s">
        <v>391</v>
      </c>
      <c r="B63" s="44" t="n">
        <v>1</v>
      </c>
      <c r="C63" s="45"/>
      <c r="D63" s="44" t="s">
        <v>392</v>
      </c>
      <c r="E63" s="45" t="s">
        <v>393</v>
      </c>
      <c r="F63" s="46"/>
      <c r="G63" s="46"/>
      <c r="H63" s="46"/>
      <c r="J63" s="48"/>
      <c r="K63" s="49" t="str">
        <f aca="false">IFERROR( ROUNDUP(B63*$O$79/J63,0), "" )</f>
        <v/>
      </c>
      <c r="L63" s="48" t="n">
        <f aca="false">IF(J63&gt;0,J63*K63,$O$79)</f>
        <v>550</v>
      </c>
      <c r="M63" s="47" t="n">
        <v>3.1</v>
      </c>
      <c r="N63" s="48" t="n">
        <f aca="false">L63*M63</f>
        <v>1705</v>
      </c>
      <c r="O63" s="44" t="s">
        <v>31</v>
      </c>
      <c r="P63" s="44" t="s">
        <v>394</v>
      </c>
      <c r="S63" s="44" t="s">
        <v>395</v>
      </c>
      <c r="AMD63" s="49"/>
      <c r="AME63" s="49"/>
      <c r="AMF63" s="49"/>
      <c r="AMG63" s="49"/>
      <c r="AMI63" s="46"/>
      <c r="AMJ63" s="46"/>
    </row>
    <row r="64" s="26" customFormat="true" ht="12.8" hidden="false" customHeight="false" outlineLevel="0" collapsed="false">
      <c r="A64" s="26" t="s">
        <v>396</v>
      </c>
      <c r="B64" s="26" t="n">
        <v>1</v>
      </c>
      <c r="C64" s="27"/>
      <c r="E64" s="27"/>
      <c r="F64" s="28"/>
      <c r="G64" s="28"/>
      <c r="H64" s="28"/>
      <c r="J64" s="29"/>
      <c r="K64" s="26" t="str">
        <f aca="false">IFERROR( ROUNDUP(B64*$O$79/J64,0), "" )</f>
        <v/>
      </c>
      <c r="L64" s="29" t="n">
        <f aca="false">IF(J64&gt;0,J64*K64,$O$79)</f>
        <v>550</v>
      </c>
      <c r="M64" s="30" t="n">
        <v>1</v>
      </c>
      <c r="N64" s="29" t="n">
        <f aca="false">L64*M64</f>
        <v>550</v>
      </c>
      <c r="S64" s="26" t="s">
        <v>397</v>
      </c>
      <c r="AMI64" s="28"/>
      <c r="AMJ64" s="28"/>
    </row>
    <row r="65" s="44" customFormat="true" ht="12.8" hidden="false" customHeight="false" outlineLevel="0" collapsed="false">
      <c r="A65" s="44" t="s">
        <v>398</v>
      </c>
      <c r="B65" s="44" t="n">
        <v>1</v>
      </c>
      <c r="C65" s="45"/>
      <c r="D65" s="44" t="s">
        <v>399</v>
      </c>
      <c r="E65" s="45"/>
      <c r="F65" s="46"/>
      <c r="G65" s="46"/>
      <c r="H65" s="46"/>
      <c r="J65" s="48"/>
      <c r="K65" s="44" t="str">
        <f aca="false">IFERROR( ROUNDUP(B65*$O$79/J65,0), "" )</f>
        <v/>
      </c>
      <c r="L65" s="48" t="n">
        <f aca="false">IF(J65&gt;0,J65*K65,$O$79)</f>
        <v>550</v>
      </c>
      <c r="M65" s="47" t="n">
        <v>0.6</v>
      </c>
      <c r="N65" s="48" t="n">
        <f aca="false">L65*M65</f>
        <v>330</v>
      </c>
      <c r="P65" s="44" t="s">
        <v>400</v>
      </c>
      <c r="S65" s="44" t="s">
        <v>401</v>
      </c>
      <c r="AMI65" s="46"/>
      <c r="AMJ65" s="46"/>
    </row>
    <row r="66" s="26" customFormat="true" ht="12.8" hidden="false" customHeight="false" outlineLevel="0" collapsed="false">
      <c r="A66" s="26" t="s">
        <v>402</v>
      </c>
      <c r="B66" s="26" t="n">
        <v>1</v>
      </c>
      <c r="C66" s="27"/>
      <c r="D66" s="26" t="s">
        <v>403</v>
      </c>
      <c r="E66" s="27"/>
      <c r="F66" s="28"/>
      <c r="G66" s="28"/>
      <c r="H66" s="28"/>
      <c r="J66" s="29"/>
      <c r="K66" s="50" t="str">
        <f aca="false">IFERROR( ROUNDUP(B66*$O$79/J66,0), "" )</f>
        <v/>
      </c>
      <c r="L66" s="29" t="n">
        <f aca="false">IF(J66&gt;0,J66*K66,$O$79)</f>
        <v>550</v>
      </c>
      <c r="M66" s="30"/>
      <c r="N66" s="29" t="n">
        <f aca="false">L66*M66</f>
        <v>0</v>
      </c>
      <c r="R66" s="50"/>
      <c r="S66" s="26" t="s">
        <v>404</v>
      </c>
      <c r="AMD66" s="50"/>
      <c r="AME66" s="50"/>
      <c r="AMF66" s="50"/>
      <c r="AMG66" s="50"/>
      <c r="AMI66" s="28"/>
      <c r="AMJ66" s="28"/>
    </row>
    <row r="67" s="26" customFormat="true" ht="12.8" hidden="false" customHeight="false" outlineLevel="0" collapsed="false">
      <c r="A67" s="26" t="s">
        <v>405</v>
      </c>
      <c r="B67" s="26" t="n">
        <v>1</v>
      </c>
      <c r="C67" s="27"/>
      <c r="D67" s="26" t="s">
        <v>403</v>
      </c>
      <c r="F67" s="28"/>
      <c r="G67" s="28"/>
      <c r="H67" s="28"/>
      <c r="J67" s="29" t="n">
        <v>600</v>
      </c>
      <c r="K67" s="50" t="n">
        <f aca="false">IFERROR( ROUNDUP(B67*$O$79/J67,0), "" )</f>
        <v>1</v>
      </c>
      <c r="L67" s="29" t="n">
        <f aca="false">IF(J67&gt;0,J67*K67,$O$79)</f>
        <v>600</v>
      </c>
      <c r="M67" s="30"/>
      <c r="N67" s="29" t="n">
        <f aca="false">L67*M67</f>
        <v>0</v>
      </c>
      <c r="R67" s="50"/>
      <c r="S67" s="26" t="s">
        <v>404</v>
      </c>
      <c r="AMD67" s="50"/>
      <c r="AME67" s="50"/>
      <c r="AMF67" s="50"/>
      <c r="AMG67" s="50"/>
      <c r="AMI67" s="28"/>
      <c r="AMJ67" s="28"/>
    </row>
    <row r="68" s="50" customFormat="true" ht="12.8" hidden="false" customHeight="false" outlineLevel="0" collapsed="false">
      <c r="A68" s="26" t="s">
        <v>406</v>
      </c>
      <c r="B68" s="26" t="n">
        <v>1</v>
      </c>
      <c r="C68" s="27"/>
      <c r="D68" s="26" t="s">
        <v>407</v>
      </c>
      <c r="E68" s="27"/>
      <c r="F68" s="28"/>
      <c r="G68" s="28"/>
      <c r="H68" s="28"/>
      <c r="I68" s="26"/>
      <c r="J68" s="29"/>
      <c r="K68" s="50" t="str">
        <f aca="false">IFERROR( ROUNDUP(B68*$O$79/J68,0), "" )</f>
        <v/>
      </c>
      <c r="L68" s="29" t="n">
        <f aca="false">IF(J68&gt;0,J68*K68,$O$79)</f>
        <v>550</v>
      </c>
      <c r="M68" s="30"/>
      <c r="N68" s="29" t="n">
        <f aca="false">L68*M68</f>
        <v>0</v>
      </c>
      <c r="O68" s="26"/>
      <c r="P68" s="26"/>
      <c r="Q68" s="27"/>
      <c r="R68" s="26"/>
      <c r="S68" s="26" t="s">
        <v>408</v>
      </c>
      <c r="T68" s="26"/>
      <c r="AMH68" s="26"/>
      <c r="AMI68" s="28"/>
      <c r="AMJ68" s="28"/>
    </row>
    <row r="69" s="49" customFormat="true" ht="12.8" hidden="false" customHeight="false" outlineLevel="0" collapsed="false">
      <c r="A69" s="44" t="s">
        <v>409</v>
      </c>
      <c r="B69" s="44" t="n">
        <v>1</v>
      </c>
      <c r="C69" s="45"/>
      <c r="D69" s="44" t="s">
        <v>410</v>
      </c>
      <c r="E69" s="45"/>
      <c r="F69" s="46"/>
      <c r="G69" s="46"/>
      <c r="H69" s="46"/>
      <c r="I69" s="44"/>
      <c r="J69" s="48"/>
      <c r="K69" s="49" t="str">
        <f aca="false">IFERROR( ROUNDUP(B69*$O$79/J69,0), "" )</f>
        <v/>
      </c>
      <c r="L69" s="48" t="n">
        <f aca="false">IF(J69&gt;0,J69*K69,$O$79)</f>
        <v>550</v>
      </c>
      <c r="M69" s="47"/>
      <c r="N69" s="48" t="n">
        <f aca="false">L69*M69</f>
        <v>0</v>
      </c>
      <c r="O69" s="44"/>
      <c r="P69" s="44"/>
      <c r="Q69" s="45"/>
      <c r="R69" s="44"/>
      <c r="S69" s="44" t="s">
        <v>411</v>
      </c>
      <c r="T69" s="44"/>
      <c r="AMH69" s="44"/>
      <c r="AMI69" s="46"/>
      <c r="AMJ69" s="46"/>
    </row>
    <row r="70" customFormat="false" ht="12.8" hidden="false" customHeight="false" outlineLevel="0" collapsed="false">
      <c r="K70" s="0"/>
    </row>
    <row r="72" customFormat="false" ht="12.8" hidden="false" customHeight="false" outlineLevel="0" collapsed="false">
      <c r="J72" s="6"/>
      <c r="K72" s="6"/>
      <c r="L72" s="6"/>
      <c r="M72" s="7" t="s">
        <v>412</v>
      </c>
      <c r="N72" s="6" t="n">
        <f aca="false">SUM(N2:N71)</f>
        <v>21395.5026</v>
      </c>
    </row>
    <row r="73" customFormat="false" ht="12.8" hidden="false" customHeight="false" outlineLevel="0" collapsed="false">
      <c r="L73" s="6"/>
      <c r="M73" s="7" t="s">
        <v>413</v>
      </c>
      <c r="N73" s="6" t="n">
        <f aca="false">N72/$O$79</f>
        <v>38.9009138181818</v>
      </c>
    </row>
    <row r="74" customFormat="false" ht="12.8" hidden="false" customHeight="false" outlineLevel="0" collapsed="false">
      <c r="A74" s="4" t="s">
        <v>414</v>
      </c>
      <c r="B74" s="4" t="n">
        <f aca="false">SUM(B2:B73)</f>
        <v>178</v>
      </c>
    </row>
    <row r="75" customFormat="false" ht="12.8" hidden="false" customHeight="false" outlineLevel="0" collapsed="false">
      <c r="O75" s="0" t="s">
        <v>114</v>
      </c>
      <c r="P75" s="0" t="s">
        <v>415</v>
      </c>
    </row>
    <row r="76" customFormat="false" ht="12.8" hidden="false" customHeight="false" outlineLevel="0" collapsed="false">
      <c r="L76" s="6" t="s">
        <v>416</v>
      </c>
      <c r="O76" s="0" t="s">
        <v>31</v>
      </c>
      <c r="P76" s="0" t="s">
        <v>417</v>
      </c>
    </row>
    <row r="77" customFormat="false" ht="12.8" hidden="false" customHeight="false" outlineLevel="0" collapsed="false">
      <c r="O77" s="0" t="s">
        <v>200</v>
      </c>
      <c r="P77" s="0" t="s">
        <v>418</v>
      </c>
    </row>
    <row r="78" customFormat="false" ht="12.8" hidden="false" customHeight="false" outlineLevel="0" collapsed="false">
      <c r="C78" s="51" t="s">
        <v>419</v>
      </c>
      <c r="D78" s="52"/>
      <c r="E78" s="53"/>
    </row>
    <row r="79" customFormat="false" ht="12.8" hidden="false" customHeight="false" outlineLevel="0" collapsed="false">
      <c r="A79" s="54" t="s">
        <v>420</v>
      </c>
      <c r="O79" s="4" t="n">
        <v>550</v>
      </c>
      <c r="P79" s="0" t="s">
        <v>421</v>
      </c>
    </row>
    <row r="80" customFormat="false" ht="12.8" hidden="false" customHeight="false" outlineLevel="0" collapsed="false">
      <c r="A80" s="55" t="s">
        <v>422</v>
      </c>
      <c r="C80" s="0"/>
    </row>
    <row r="81" customFormat="false" ht="12.8" hidden="false" customHeight="false" outlineLevel="0" collapsed="false">
      <c r="A81" s="56" t="s">
        <v>423</v>
      </c>
      <c r="C81" s="0"/>
    </row>
    <row r="82" customFormat="false" ht="12.8" hidden="false" customHeight="false" outlineLevel="0" collapsed="false">
      <c r="A82" s="57" t="s">
        <v>424</v>
      </c>
      <c r="C82" s="0"/>
    </row>
    <row r="83" customFormat="false" ht="12.8" hidden="false" customHeight="false" outlineLevel="0" collapsed="false">
      <c r="A83" s="58" t="s">
        <v>425</v>
      </c>
      <c r="O83" s="14"/>
      <c r="P83" s="13"/>
    </row>
    <row r="84" customFormat="false" ht="12.8" hidden="false" customHeight="false" outlineLevel="0" collapsed="false">
      <c r="P84" s="13"/>
    </row>
    <row r="86" customFormat="false" ht="12.8" hidden="false" customHeight="false" outlineLevel="0" collapsed="false">
      <c r="I86" s="14"/>
      <c r="O86" s="14"/>
      <c r="P86" s="13"/>
    </row>
    <row r="89" customFormat="false" ht="12.8" hidden="false" customHeight="false" outlineLevel="0" collapsed="false">
      <c r="I89" s="14"/>
      <c r="O89" s="14"/>
    </row>
    <row r="90" customFormat="false" ht="12.8" hidden="false" customHeight="false" outlineLevel="0" collapsed="false">
      <c r="O90" s="14"/>
    </row>
    <row r="91" customFormat="false" ht="12.8" hidden="false" customHeight="false" outlineLevel="0" collapsed="false">
      <c r="O91" s="14"/>
      <c r="P91" s="13"/>
    </row>
    <row r="92" customFormat="false" ht="12.8" hidden="false" customHeight="false" outlineLevel="0" collapsed="false">
      <c r="O92" s="14"/>
      <c r="P92" s="13"/>
    </row>
    <row r="93" customFormat="false" ht="12.8" hidden="false" customHeight="false" outlineLevel="0" collapsed="false">
      <c r="O93" s="14"/>
      <c r="P93" s="13"/>
    </row>
    <row r="94" customFormat="false" ht="12.8" hidden="false" customHeight="false" outlineLevel="0" collapsed="false">
      <c r="O94" s="14"/>
      <c r="P94" s="13"/>
    </row>
    <row r="95" customFormat="false" ht="12.8" hidden="false" customHeight="false" outlineLevel="0" collapsed="false">
      <c r="O95" s="14"/>
      <c r="P95" s="13"/>
    </row>
    <row r="97" customFormat="false" ht="12.8" hidden="false" customHeight="false" outlineLevel="0" collapsed="false">
      <c r="O97" s="14"/>
      <c r="P97" s="13"/>
    </row>
    <row r="98" customFormat="false" ht="12.8" hidden="false" customHeight="false" outlineLevel="0" collapsed="false">
      <c r="C98" s="14"/>
      <c r="O9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2020-02-18T00:21:08Z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