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Outubro" sheetId="1" r:id="rId1"/>
    <sheet name="28-10-19" sheetId="24" r:id="rId2"/>
    <sheet name="23-10-19" sheetId="23" r:id="rId3"/>
    <sheet name="22-10-19" sheetId="22" r:id="rId4"/>
    <sheet name="21-10-19" sheetId="21" r:id="rId5"/>
    <sheet name="18-10-19" sheetId="20" r:id="rId6"/>
    <sheet name="17-10-19" sheetId="19" r:id="rId7"/>
    <sheet name="16-10-19" sheetId="18" r:id="rId8"/>
    <sheet name="15-10-19" sheetId="17" r:id="rId9"/>
    <sheet name="11-10-19" sheetId="16" r:id="rId10"/>
    <sheet name="07-10-19" sheetId="13" r:id="rId11"/>
    <sheet name="08-10-19" sheetId="14" r:id="rId12"/>
    <sheet name="09-10-19" sheetId="15" r:id="rId13"/>
    <sheet name="01-10-19" sheetId="8" r:id="rId14"/>
    <sheet name="02-10-19" sheetId="10" r:id="rId15"/>
    <sheet name="03-10-19" sheetId="11" r:id="rId16"/>
    <sheet name="04-10-19" sheetId="12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F15" i="24"/>
  <c r="C15" i="24"/>
  <c r="F6" i="24"/>
  <c r="G6" i="24" s="1"/>
  <c r="F7" i="24"/>
  <c r="G7" i="24" s="1"/>
  <c r="F8" i="24"/>
  <c r="G8" i="24" s="1"/>
  <c r="F9" i="24"/>
  <c r="G9" i="24" s="1"/>
  <c r="F10" i="24"/>
  <c r="F11" i="24"/>
  <c r="G11" i="24" s="1"/>
  <c r="F12" i="24"/>
  <c r="G12" i="24" s="1"/>
  <c r="F13" i="24"/>
  <c r="F5" i="24"/>
  <c r="G5" i="24" s="1"/>
  <c r="D15" i="24"/>
  <c r="E15" i="24"/>
  <c r="G13" i="24"/>
  <c r="C16" i="24"/>
  <c r="G10" i="24"/>
  <c r="G15" i="24" l="1"/>
  <c r="C17" i="24"/>
  <c r="F10" i="23"/>
  <c r="C11" i="23"/>
  <c r="E10" i="23"/>
  <c r="D10" i="23"/>
  <c r="C10" i="23"/>
  <c r="F8" i="23"/>
  <c r="G8" i="23" s="1"/>
  <c r="F7" i="23"/>
  <c r="G7" i="23" s="1"/>
  <c r="F6" i="23"/>
  <c r="G6" i="23" s="1"/>
  <c r="F5" i="23"/>
  <c r="G5" i="23" s="1"/>
  <c r="C12" i="23" l="1"/>
  <c r="G10" i="23"/>
  <c r="F12" i="22"/>
  <c r="D12" i="22"/>
  <c r="F10" i="22"/>
  <c r="G10" i="22" s="1"/>
  <c r="E12" i="22"/>
  <c r="C13" i="22"/>
  <c r="C12" i="22"/>
  <c r="F9" i="22"/>
  <c r="G9" i="22" s="1"/>
  <c r="F8" i="22"/>
  <c r="G8" i="22" s="1"/>
  <c r="F7" i="22"/>
  <c r="G7" i="22" s="1"/>
  <c r="F6" i="22"/>
  <c r="G6" i="22" s="1"/>
  <c r="F5" i="22"/>
  <c r="C14" i="22" l="1"/>
  <c r="G5" i="22"/>
  <c r="G12" i="22" s="1"/>
  <c r="D11" i="21"/>
  <c r="E11" i="21"/>
  <c r="F11" i="21"/>
  <c r="G11" i="21"/>
  <c r="D27" i="1"/>
  <c r="C11" i="21"/>
  <c r="F9" i="21"/>
  <c r="G9" i="21"/>
  <c r="C12" i="21"/>
  <c r="F8" i="21"/>
  <c r="G8" i="21" s="1"/>
  <c r="F7" i="21"/>
  <c r="G7" i="21" s="1"/>
  <c r="F6" i="21"/>
  <c r="G6" i="21" s="1"/>
  <c r="F5" i="21"/>
  <c r="G5" i="21" s="1"/>
  <c r="C13" i="21" l="1"/>
  <c r="C9" i="20"/>
  <c r="E8" i="20"/>
  <c r="D8" i="20"/>
  <c r="C8" i="20"/>
  <c r="F6" i="20"/>
  <c r="G6" i="20" s="1"/>
  <c r="F5" i="20"/>
  <c r="F8" i="20" l="1"/>
  <c r="C10" i="20" s="1"/>
  <c r="G5" i="20"/>
  <c r="G8" i="20" s="1"/>
  <c r="D13" i="19"/>
  <c r="G13" i="19"/>
  <c r="F13" i="19"/>
  <c r="E13" i="19"/>
  <c r="C13" i="19"/>
  <c r="F11" i="19"/>
  <c r="G11" i="19" s="1"/>
  <c r="F10" i="19"/>
  <c r="G10" i="19" s="1"/>
  <c r="F9" i="19"/>
  <c r="G9" i="19" s="1"/>
  <c r="F8" i="19"/>
  <c r="G8" i="19" s="1"/>
  <c r="F7" i="19"/>
  <c r="G7" i="19" s="1"/>
  <c r="F6" i="19"/>
  <c r="G6" i="19" s="1"/>
  <c r="F5" i="19"/>
  <c r="C10" i="18"/>
  <c r="D10" i="18"/>
  <c r="E10" i="18"/>
  <c r="G10" i="18"/>
  <c r="F10" i="18"/>
  <c r="F6" i="18"/>
  <c r="F5" i="18"/>
  <c r="G8" i="18"/>
  <c r="F8" i="18"/>
  <c r="G5" i="19" l="1"/>
  <c r="C11" i="18"/>
  <c r="F7" i="18"/>
  <c r="G7" i="18" s="1"/>
  <c r="G6" i="18"/>
  <c r="C10" i="17"/>
  <c r="E9" i="17"/>
  <c r="D9" i="17"/>
  <c r="C9" i="17"/>
  <c r="F7" i="17"/>
  <c r="G7" i="17" s="1"/>
  <c r="F6" i="17"/>
  <c r="G6" i="17" s="1"/>
  <c r="F5" i="17"/>
  <c r="G5" i="17" s="1"/>
  <c r="C14" i="19" l="1"/>
  <c r="C12" i="18"/>
  <c r="G5" i="18"/>
  <c r="G9" i="17"/>
  <c r="F9" i="17"/>
  <c r="F13" i="16"/>
  <c r="C14" i="16"/>
  <c r="G13" i="16"/>
  <c r="C13" i="16"/>
  <c r="F11" i="16"/>
  <c r="G11" i="16"/>
  <c r="E13" i="16"/>
  <c r="D13" i="16"/>
  <c r="F10" i="16"/>
  <c r="G10" i="16" s="1"/>
  <c r="F9" i="16"/>
  <c r="G9" i="16" s="1"/>
  <c r="F8" i="16"/>
  <c r="G8" i="16" s="1"/>
  <c r="F7" i="16"/>
  <c r="G7" i="16" s="1"/>
  <c r="F6" i="16"/>
  <c r="G6" i="16" s="1"/>
  <c r="F5" i="16"/>
  <c r="G5" i="16" s="1"/>
  <c r="C11" i="17" l="1"/>
  <c r="C11" i="15"/>
  <c r="D11" i="15"/>
  <c r="E11" i="15"/>
  <c r="F9" i="15"/>
  <c r="G9" i="15" s="1"/>
  <c r="F8" i="15"/>
  <c r="G8" i="15" s="1"/>
  <c r="F7" i="15"/>
  <c r="G7" i="15" s="1"/>
  <c r="F6" i="15"/>
  <c r="F5" i="15"/>
  <c r="F11" i="15" s="1"/>
  <c r="G5" i="15" l="1"/>
  <c r="G6" i="15"/>
  <c r="C9" i="14"/>
  <c r="E8" i="14"/>
  <c r="D8" i="14"/>
  <c r="C8" i="14"/>
  <c r="F6" i="14"/>
  <c r="G6" i="14" s="1"/>
  <c r="F5" i="14"/>
  <c r="G5" i="14" s="1"/>
  <c r="G8" i="14" s="1"/>
  <c r="C12" i="15" l="1"/>
  <c r="G11" i="15"/>
  <c r="F8" i="14"/>
  <c r="C10" i="14" s="1"/>
  <c r="C9" i="13"/>
  <c r="E8" i="13"/>
  <c r="D8" i="13"/>
  <c r="C8" i="13"/>
  <c r="F5" i="13"/>
  <c r="G5" i="13" s="1"/>
  <c r="F8" i="13" l="1"/>
  <c r="C10" i="13" s="1"/>
  <c r="G8" i="13"/>
  <c r="F6" i="12"/>
  <c r="G6" i="12" s="1"/>
  <c r="F5" i="12"/>
  <c r="G5" i="12" s="1"/>
  <c r="C9" i="12"/>
  <c r="E8" i="12"/>
  <c r="D8" i="12"/>
  <c r="C8" i="12"/>
  <c r="G8" i="12" l="1"/>
  <c r="F8" i="12"/>
  <c r="C10" i="12" s="1"/>
  <c r="C11" i="11"/>
  <c r="C9" i="10"/>
  <c r="F10" i="11"/>
  <c r="G7" i="11"/>
  <c r="G8" i="11"/>
  <c r="F8" i="11"/>
  <c r="F7" i="11"/>
  <c r="E10" i="11"/>
  <c r="D10" i="11"/>
  <c r="C10" i="11"/>
  <c r="F6" i="11"/>
  <c r="F5" i="11"/>
  <c r="G5" i="11" s="1"/>
  <c r="C8" i="10"/>
  <c r="G27" i="1"/>
  <c r="C31" i="1"/>
  <c r="C27" i="1"/>
  <c r="F27" i="1"/>
  <c r="E8" i="10"/>
  <c r="D8" i="10"/>
  <c r="F6" i="10"/>
  <c r="G6" i="10" s="1"/>
  <c r="F5" i="10"/>
  <c r="C11" i="8"/>
  <c r="C10" i="8"/>
  <c r="C12" i="11" l="1"/>
  <c r="G6" i="11"/>
  <c r="G10" i="11" s="1"/>
  <c r="F8" i="10"/>
  <c r="C10" i="10" s="1"/>
  <c r="G5" i="10"/>
  <c r="G8" i="10" s="1"/>
  <c r="E9" i="8"/>
  <c r="D9" i="8"/>
  <c r="C9" i="8"/>
  <c r="F7" i="8"/>
  <c r="G7" i="8" s="1"/>
  <c r="F6" i="8"/>
  <c r="F5" i="8"/>
  <c r="G5" i="8" s="1"/>
  <c r="F9" i="8" l="1"/>
  <c r="G6" i="8"/>
  <c r="G9" i="8" s="1"/>
</calcChain>
</file>

<file path=xl/sharedStrings.xml><?xml version="1.0" encoding="utf-8"?>
<sst xmlns="http://schemas.openxmlformats.org/spreadsheetml/2006/main" count="241" uniqueCount="61">
  <si>
    <t>Lucro</t>
  </si>
  <si>
    <t>Data</t>
  </si>
  <si>
    <t>Compra</t>
  </si>
  <si>
    <t>Venda</t>
  </si>
  <si>
    <t>DayTrade</t>
  </si>
  <si>
    <t>Custo</t>
  </si>
  <si>
    <t>Quantidade</t>
  </si>
  <si>
    <t>Ação</t>
  </si>
  <si>
    <t>CMIG3F</t>
  </si>
  <si>
    <t>Porcentagem</t>
  </si>
  <si>
    <t>Base</t>
  </si>
  <si>
    <t>IR</t>
  </si>
  <si>
    <t>Soma</t>
  </si>
  <si>
    <t>N</t>
  </si>
  <si>
    <t>CPFE3F </t>
  </si>
  <si>
    <t>MRVE3F </t>
  </si>
  <si>
    <t>Valor Total</t>
  </si>
  <si>
    <t>Porcentagem Lucro</t>
  </si>
  <si>
    <t>GNDI3F </t>
  </si>
  <si>
    <t>POMO4F </t>
  </si>
  <si>
    <t>AZUL4F </t>
  </si>
  <si>
    <t>EVEN3F </t>
  </si>
  <si>
    <t>SQIA3F </t>
  </si>
  <si>
    <t>STBP3F </t>
  </si>
  <si>
    <t>SBSP3</t>
  </si>
  <si>
    <t>EZTC3F </t>
  </si>
  <si>
    <t>TRIS3F </t>
  </si>
  <si>
    <t>CIEL3F </t>
  </si>
  <si>
    <t>GOLL4F </t>
  </si>
  <si>
    <t>SBSP3F </t>
  </si>
  <si>
    <t>BBDC4F </t>
  </si>
  <si>
    <t>GOAU4</t>
  </si>
  <si>
    <t>GGBR4</t>
  </si>
  <si>
    <t>SAPR11</t>
  </si>
  <si>
    <t>LREN3</t>
  </si>
  <si>
    <t>LCAM3</t>
  </si>
  <si>
    <t>PCAR4</t>
  </si>
  <si>
    <t>FJTA4F </t>
  </si>
  <si>
    <t>GOAU4F </t>
  </si>
  <si>
    <t>BRSR6F </t>
  </si>
  <si>
    <t>SAPR11F </t>
  </si>
  <si>
    <t>WIZS3F </t>
  </si>
  <si>
    <t>S</t>
  </si>
  <si>
    <t>BPAN4F </t>
  </si>
  <si>
    <t>PCAR4F </t>
  </si>
  <si>
    <t>SLED4F </t>
  </si>
  <si>
    <t>BPAN4 </t>
  </si>
  <si>
    <t>WIZS3 </t>
  </si>
  <si>
    <t>TEND3F </t>
  </si>
  <si>
    <t>TECN3 </t>
  </si>
  <si>
    <t>TEND3F</t>
  </si>
  <si>
    <t>PCAR4F</t>
  </si>
  <si>
    <t>ROMI3F</t>
  </si>
  <si>
    <t>LCAM3F </t>
  </si>
  <si>
    <t>MRVE3F</t>
  </si>
  <si>
    <t>ROMI3F </t>
  </si>
  <si>
    <t>Prejuizo</t>
  </si>
  <si>
    <t>BIDI11F </t>
  </si>
  <si>
    <t>GFSA3 </t>
  </si>
  <si>
    <t>A coluna Q indica liquidação no Agente do Qualificado IRRF Day-Trade R$ 14,10 , Projeção R$ -0,14</t>
  </si>
  <si>
    <t>BIDI4F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</si>
</sst>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16325C"/>
      <name val="Arial"/>
      <family val="2"/>
    </font>
    <font>
      <u/>
      <sz val="11"/>
      <color theme="1"/>
      <name val="Calibri"/>
      <family val="2"/>
      <scheme val="minor"/>
    </font>
    <font>
      <b/>
      <sz val="8"/>
      <color rgb="FF16325C"/>
      <name val="Arial"/>
      <family val="2"/>
    </font>
    <font>
      <b/>
      <sz val="9"/>
      <color rgb="FF439A1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rgb="FFCDCDCD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14" fontId="0" fillId="0" borderId="1" xfId="0" applyNumberFormat="1" applyBorder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5" xfId="0" applyFont="1" applyFill="1" applyBorder="1"/>
    <xf numFmtId="0" fontId="1" fillId="0" borderId="8" xfId="0" applyFont="1" applyFill="1" applyBorder="1"/>
    <xf numFmtId="0" fontId="2" fillId="0" borderId="1" xfId="0" applyFont="1" applyBorder="1"/>
    <xf numFmtId="4" fontId="2" fillId="0" borderId="1" xfId="0" applyNumberFormat="1" applyFont="1" applyBorder="1"/>
    <xf numFmtId="0" fontId="1" fillId="0" borderId="7" xfId="0" applyFont="1" applyFill="1" applyBorder="1"/>
    <xf numFmtId="0" fontId="1" fillId="0" borderId="4" xfId="0" applyFont="1" applyFill="1" applyBorder="1"/>
    <xf numFmtId="0" fontId="0" fillId="0" borderId="0" xfId="0" applyBorder="1"/>
    <xf numFmtId="4" fontId="0" fillId="0" borderId="1" xfId="0" applyNumberFormat="1" applyBorder="1"/>
    <xf numFmtId="0" fontId="0" fillId="0" borderId="1" xfId="0" applyBorder="1" applyAlignment="1">
      <alignment horizontal="left"/>
    </xf>
    <xf numFmtId="0" fontId="2" fillId="0" borderId="0" xfId="0" applyFont="1"/>
    <xf numFmtId="0" fontId="3" fillId="0" borderId="1" xfId="0" applyFont="1" applyBorder="1"/>
    <xf numFmtId="0" fontId="2" fillId="0" borderId="10" xfId="0" applyFont="1" applyBorder="1"/>
    <xf numFmtId="0" fontId="2" fillId="0" borderId="0" xfId="0" applyFont="1" applyBorder="1"/>
    <xf numFmtId="0" fontId="4" fillId="0" borderId="0" xfId="0" applyFont="1"/>
    <xf numFmtId="0" fontId="0" fillId="0" borderId="11" xfId="0" applyFill="1" applyBorder="1"/>
    <xf numFmtId="0" fontId="1" fillId="0" borderId="1" xfId="0" applyFont="1" applyBorder="1"/>
    <xf numFmtId="0" fontId="1" fillId="0" borderId="9" xfId="0" applyFont="1" applyFill="1" applyBorder="1"/>
    <xf numFmtId="0" fontId="1" fillId="0" borderId="8" xfId="0" applyFont="1" applyBorder="1"/>
    <xf numFmtId="0" fontId="1" fillId="0" borderId="6" xfId="0" applyFont="1" applyFill="1" applyBorder="1"/>
    <xf numFmtId="0" fontId="1" fillId="0" borderId="12" xfId="0" applyFont="1" applyFill="1" applyBorder="1"/>
    <xf numFmtId="0" fontId="2" fillId="2" borderId="13" xfId="0" applyFont="1" applyFill="1" applyBorder="1" applyAlignment="1">
      <alignment horizontal="right" vertical="center" wrapText="1"/>
    </xf>
    <xf numFmtId="4" fontId="2" fillId="0" borderId="0" xfId="0" applyNumberFormat="1" applyFont="1"/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/>
    <xf numFmtId="0" fontId="0" fillId="0" borderId="9" xfId="0" applyBorder="1"/>
    <xf numFmtId="0" fontId="3" fillId="0" borderId="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5" fillId="0" borderId="0" xfId="0" applyFont="1"/>
    <xf numFmtId="0" fontId="5" fillId="0" borderId="1" xfId="0" applyFont="1" applyBorder="1"/>
    <xf numFmtId="4" fontId="2" fillId="0" borderId="14" xfId="0" applyNumberFormat="1" applyFont="1" applyBorder="1"/>
    <xf numFmtId="0" fontId="2" fillId="0" borderId="14" xfId="0" applyFont="1" applyBorder="1"/>
    <xf numFmtId="0" fontId="0" fillId="0" borderId="14" xfId="0" applyBorder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1"/>
  <sheetViews>
    <sheetView topLeftCell="A13" workbookViewId="0">
      <selection activeCell="C30" sqref="C30"/>
    </sheetView>
  </sheetViews>
  <sheetFormatPr defaultRowHeight="15" x14ac:dyDescent="0.25"/>
  <cols>
    <col min="2" max="2" width="10.7109375" bestFit="1" customWidth="1"/>
  </cols>
  <sheetData>
    <row r="1" spans="2:7" ht="15.75" thickBot="1" x14ac:dyDescent="0.3"/>
    <row r="2" spans="2:7" ht="15.75" thickBot="1" x14ac:dyDescent="0.3">
      <c r="B2" s="5" t="s">
        <v>1</v>
      </c>
      <c r="C2" s="9" t="s">
        <v>2</v>
      </c>
      <c r="D2" s="12" t="s">
        <v>3</v>
      </c>
      <c r="E2" s="24" t="s">
        <v>4</v>
      </c>
      <c r="F2" s="24" t="s">
        <v>10</v>
      </c>
      <c r="G2" s="24" t="s">
        <v>11</v>
      </c>
    </row>
    <row r="3" spans="2:7" x14ac:dyDescent="0.25">
      <c r="B3" s="3">
        <v>43739</v>
      </c>
      <c r="C3" s="11">
        <v>2461.9</v>
      </c>
      <c r="D3" s="10">
        <v>877.2</v>
      </c>
      <c r="E3" s="2" t="s">
        <v>13</v>
      </c>
      <c r="F3" s="10">
        <v>877.2</v>
      </c>
      <c r="G3" s="2">
        <v>0.04</v>
      </c>
    </row>
    <row r="4" spans="2:7" x14ac:dyDescent="0.25">
      <c r="B4" s="1">
        <v>43740</v>
      </c>
      <c r="C4" s="40">
        <v>5262</v>
      </c>
      <c r="D4" s="10">
        <v>712</v>
      </c>
      <c r="E4" s="2" t="s">
        <v>13</v>
      </c>
      <c r="F4" s="10">
        <v>712</v>
      </c>
      <c r="G4" s="2">
        <v>0.03</v>
      </c>
    </row>
    <row r="5" spans="2:7" x14ac:dyDescent="0.25">
      <c r="B5" s="3">
        <v>43741</v>
      </c>
      <c r="C5" s="41">
        <v>763.8</v>
      </c>
      <c r="D5" s="11">
        <v>1335.75</v>
      </c>
      <c r="E5" s="2" t="s">
        <v>13</v>
      </c>
      <c r="F5" s="11">
        <v>1335.75</v>
      </c>
      <c r="G5" s="10">
        <v>0.06</v>
      </c>
    </row>
    <row r="6" spans="2:7" x14ac:dyDescent="0.25">
      <c r="B6" s="1">
        <v>43742</v>
      </c>
      <c r="C6" s="41">
        <v>481.75</v>
      </c>
      <c r="D6" s="10">
        <v>469.75</v>
      </c>
      <c r="E6" s="2" t="s">
        <v>13</v>
      </c>
      <c r="F6" s="10">
        <v>469.75</v>
      </c>
      <c r="G6" s="10">
        <v>0.02</v>
      </c>
    </row>
    <row r="7" spans="2:7" x14ac:dyDescent="0.25">
      <c r="B7" s="3">
        <v>43745</v>
      </c>
      <c r="C7" s="29">
        <v>1600.8</v>
      </c>
      <c r="D7" s="10">
        <v>252.55</v>
      </c>
      <c r="E7" s="2" t="s">
        <v>13</v>
      </c>
      <c r="F7" s="10">
        <v>252.55</v>
      </c>
      <c r="G7" s="10">
        <v>0.01</v>
      </c>
    </row>
    <row r="8" spans="2:7" x14ac:dyDescent="0.25">
      <c r="B8" s="1">
        <v>43746</v>
      </c>
      <c r="C8" s="40">
        <v>2780.2</v>
      </c>
      <c r="D8" s="10">
        <v>890</v>
      </c>
      <c r="E8" s="2" t="s">
        <v>13</v>
      </c>
      <c r="F8" s="10">
        <v>890</v>
      </c>
      <c r="G8" s="2">
        <v>0.04</v>
      </c>
    </row>
    <row r="9" spans="2:7" x14ac:dyDescent="0.25">
      <c r="B9" s="3">
        <v>43747</v>
      </c>
      <c r="C9" s="40">
        <v>1444.97</v>
      </c>
      <c r="D9" s="11">
        <v>2445.7199999999998</v>
      </c>
      <c r="E9" s="2" t="s">
        <v>13</v>
      </c>
      <c r="F9" s="11">
        <v>2445.7199999999998</v>
      </c>
      <c r="G9" s="2">
        <v>0.12</v>
      </c>
    </row>
    <row r="10" spans="2:7" x14ac:dyDescent="0.25">
      <c r="B10" s="1">
        <v>43748</v>
      </c>
      <c r="C10" s="41">
        <v>687.5</v>
      </c>
      <c r="D10" s="2">
        <v>0</v>
      </c>
      <c r="E10" s="2" t="s">
        <v>13</v>
      </c>
      <c r="F10" s="2">
        <v>0</v>
      </c>
      <c r="G10" s="10">
        <v>0</v>
      </c>
    </row>
    <row r="11" spans="2:7" x14ac:dyDescent="0.25">
      <c r="B11" s="3">
        <v>43749</v>
      </c>
      <c r="C11" s="40">
        <v>1766.5</v>
      </c>
      <c r="D11" s="11">
        <v>2949.45</v>
      </c>
      <c r="E11" s="2" t="s">
        <v>13</v>
      </c>
      <c r="F11" s="11">
        <v>2949.45</v>
      </c>
      <c r="G11" s="2">
        <v>0.14000000000000001</v>
      </c>
    </row>
    <row r="12" spans="2:7" x14ac:dyDescent="0.25">
      <c r="B12" s="1">
        <v>43752</v>
      </c>
      <c r="C12" s="40"/>
      <c r="D12" s="10"/>
      <c r="E12" s="2" t="s">
        <v>13</v>
      </c>
      <c r="F12" s="10"/>
      <c r="G12" s="10"/>
    </row>
    <row r="13" spans="2:7" x14ac:dyDescent="0.25">
      <c r="B13" s="3">
        <v>43753</v>
      </c>
      <c r="C13" s="40">
        <v>1792.8</v>
      </c>
      <c r="D13" s="10">
        <v>932.5</v>
      </c>
      <c r="E13" s="2" t="s">
        <v>13</v>
      </c>
      <c r="F13" s="10">
        <v>932.5</v>
      </c>
      <c r="G13" s="10">
        <v>0.04</v>
      </c>
    </row>
    <row r="14" spans="2:7" x14ac:dyDescent="0.25">
      <c r="B14" s="1">
        <v>43754</v>
      </c>
      <c r="C14" s="40">
        <v>1213.7</v>
      </c>
      <c r="D14" s="11">
        <v>1625.45</v>
      </c>
      <c r="E14" s="2" t="s">
        <v>42</v>
      </c>
      <c r="F14" s="11">
        <v>1515.45</v>
      </c>
      <c r="G14" s="10">
        <v>7.0000000000000007E-2</v>
      </c>
    </row>
    <row r="15" spans="2:7" x14ac:dyDescent="0.25">
      <c r="B15" s="3">
        <v>43755</v>
      </c>
      <c r="C15" s="42">
        <v>0</v>
      </c>
      <c r="D15" s="11">
        <v>5461.29</v>
      </c>
      <c r="E15" s="2" t="s">
        <v>13</v>
      </c>
      <c r="F15" s="11">
        <v>5461.29</v>
      </c>
      <c r="G15" s="10">
        <v>0.27</v>
      </c>
    </row>
    <row r="16" spans="2:7" x14ac:dyDescent="0.25">
      <c r="B16" s="1">
        <v>43756</v>
      </c>
      <c r="C16" s="41">
        <v>153</v>
      </c>
      <c r="D16" s="11">
        <v>1022.25</v>
      </c>
      <c r="E16" s="2" t="s">
        <v>13</v>
      </c>
      <c r="F16" s="11">
        <v>1022.25</v>
      </c>
      <c r="G16" s="10">
        <v>0.05</v>
      </c>
    </row>
    <row r="17" spans="2:9" x14ac:dyDescent="0.25">
      <c r="B17" s="3">
        <v>43759</v>
      </c>
      <c r="C17" s="40">
        <v>2232.8000000000002</v>
      </c>
      <c r="D17" s="10">
        <v>1859.6</v>
      </c>
      <c r="E17" s="2" t="s">
        <v>13</v>
      </c>
      <c r="F17" s="10">
        <v>1859.6</v>
      </c>
      <c r="G17" s="17">
        <v>0.09</v>
      </c>
    </row>
    <row r="18" spans="2:9" x14ac:dyDescent="0.25">
      <c r="B18" s="1">
        <v>43760</v>
      </c>
      <c r="C18" s="29">
        <v>1953</v>
      </c>
      <c r="D18" s="29">
        <v>3433.4</v>
      </c>
      <c r="E18" s="2" t="s">
        <v>13</v>
      </c>
      <c r="F18" s="29">
        <v>3433.4</v>
      </c>
      <c r="G18" s="10">
        <v>0.17</v>
      </c>
    </row>
    <row r="19" spans="2:9" x14ac:dyDescent="0.25">
      <c r="B19" s="3">
        <v>43761</v>
      </c>
      <c r="C19" s="29">
        <v>5313</v>
      </c>
      <c r="D19" s="29">
        <v>2245.4499999999998</v>
      </c>
      <c r="E19" s="2" t="s">
        <v>42</v>
      </c>
      <c r="F19" s="29">
        <v>1632.45</v>
      </c>
      <c r="G19" s="17">
        <v>0.08</v>
      </c>
      <c r="I19" t="s">
        <v>56</v>
      </c>
    </row>
    <row r="20" spans="2:9" x14ac:dyDescent="0.25">
      <c r="B20" s="1">
        <v>43762</v>
      </c>
      <c r="C20" s="29">
        <v>1039</v>
      </c>
      <c r="D20" s="11">
        <v>0</v>
      </c>
      <c r="E20" s="2" t="s">
        <v>13</v>
      </c>
      <c r="F20" s="11">
        <v>0</v>
      </c>
      <c r="G20" s="19">
        <v>0</v>
      </c>
    </row>
    <row r="21" spans="2:9" x14ac:dyDescent="0.25">
      <c r="B21" s="3">
        <v>43763</v>
      </c>
      <c r="C21" s="29">
        <v>3695.9</v>
      </c>
      <c r="D21" s="11">
        <v>0</v>
      </c>
      <c r="E21" s="2" t="s">
        <v>13</v>
      </c>
      <c r="F21" s="11">
        <v>0</v>
      </c>
      <c r="G21" s="19">
        <v>0</v>
      </c>
    </row>
    <row r="22" spans="2:9" x14ac:dyDescent="0.25">
      <c r="B22" s="1">
        <v>43766</v>
      </c>
      <c r="C22" s="29">
        <v>1711.8</v>
      </c>
      <c r="D22" s="29">
        <v>5960.64</v>
      </c>
      <c r="E22" s="2" t="s">
        <v>42</v>
      </c>
      <c r="F22" s="29">
        <v>4691.6400000000003</v>
      </c>
      <c r="G22" s="10">
        <v>0.23</v>
      </c>
      <c r="I22" t="s">
        <v>59</v>
      </c>
    </row>
    <row r="23" spans="2:9" x14ac:dyDescent="0.25">
      <c r="B23" s="3">
        <v>43767</v>
      </c>
      <c r="C23" s="10"/>
      <c r="D23" s="10"/>
      <c r="E23" s="2" t="s">
        <v>13</v>
      </c>
      <c r="F23" s="10"/>
      <c r="G23" s="10"/>
    </row>
    <row r="24" spans="2:9" x14ac:dyDescent="0.25">
      <c r="B24" s="1">
        <v>43768</v>
      </c>
      <c r="C24" s="10"/>
      <c r="D24" s="10"/>
      <c r="E24" s="2" t="s">
        <v>13</v>
      </c>
      <c r="F24" s="10"/>
      <c r="G24" s="10"/>
    </row>
    <row r="25" spans="2:9" x14ac:dyDescent="0.25">
      <c r="B25" s="3">
        <v>43769</v>
      </c>
      <c r="C25" s="10"/>
      <c r="D25" s="10"/>
      <c r="E25" s="2" t="s">
        <v>13</v>
      </c>
      <c r="F25" s="10"/>
      <c r="G25" s="10"/>
    </row>
    <row r="26" spans="2:9" x14ac:dyDescent="0.25">
      <c r="B26" s="3"/>
      <c r="C26" s="20"/>
      <c r="D26" s="20"/>
      <c r="E26" s="14"/>
      <c r="F26" s="20"/>
      <c r="G26" s="20"/>
    </row>
    <row r="27" spans="2:9" x14ac:dyDescent="0.25">
      <c r="B27" s="2" t="s">
        <v>12</v>
      </c>
      <c r="C27" s="15">
        <f>SUM(C3:C25)</f>
        <v>36354.42</v>
      </c>
      <c r="D27" s="15">
        <f>SUM(D3:D25)</f>
        <v>32473</v>
      </c>
      <c r="E27" s="2"/>
      <c r="F27" s="15">
        <f>SUM(F3:F25)</f>
        <v>30481</v>
      </c>
      <c r="G27" s="15">
        <f>SUM(G3:G25)</f>
        <v>1.4600000000000002</v>
      </c>
    </row>
    <row r="30" spans="2:9" x14ac:dyDescent="0.25">
      <c r="B30" t="s">
        <v>0</v>
      </c>
      <c r="C30">
        <f>'01-10-19'!F9+'02-10-19'!F8+'03-10-19'!F10+'04-10-19'!F8+'07-10-19'!F8+'08-10-19'!F8+'09-10-19'!F11+'11-10-19'!F13+'15-10-19'!F9+'16-10-19'!F10+'17-10-19'!F13+'18-10-19'!F8+'21-10-19'!F11+'22-10-19'!F12+'23-10-19'!F10+'28-10-19'!F15</f>
        <v>1062.99</v>
      </c>
    </row>
    <row r="31" spans="2:9" x14ac:dyDescent="0.25">
      <c r="B31" t="s">
        <v>9</v>
      </c>
      <c r="C31">
        <f>(C30/D27)*100</f>
        <v>3.2734579496812737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4"/>
  <sheetViews>
    <sheetView workbookViewId="0">
      <selection activeCell="B4" sqref="B4:G14"/>
    </sheetView>
  </sheetViews>
  <sheetFormatPr defaultRowHeight="15" x14ac:dyDescent="0.25"/>
  <sheetData>
    <row r="3" spans="2:7" ht="15.75" thickBot="1" x14ac:dyDescent="0.3"/>
    <row r="4" spans="2:7" x14ac:dyDescent="0.25">
      <c r="B4" s="25" t="s">
        <v>7</v>
      </c>
      <c r="C4" s="7" t="s">
        <v>5</v>
      </c>
      <c r="D4" s="7" t="s">
        <v>3</v>
      </c>
      <c r="E4" s="7" t="s">
        <v>6</v>
      </c>
      <c r="F4" s="26" t="s">
        <v>0</v>
      </c>
      <c r="G4" s="27" t="s">
        <v>9</v>
      </c>
    </row>
    <row r="5" spans="2:7" x14ac:dyDescent="0.25">
      <c r="B5" s="17" t="s">
        <v>30</v>
      </c>
      <c r="C5" s="2">
        <v>32.6</v>
      </c>
      <c r="D5" s="30">
        <v>34.15</v>
      </c>
      <c r="E5" s="2">
        <v>5</v>
      </c>
      <c r="F5" s="2">
        <f t="shared" ref="F5:F11" si="0">(D5-C5)*E5</f>
        <v>7.7499999999999858</v>
      </c>
      <c r="G5" s="2">
        <f t="shared" ref="G5:G11" si="1">(F5/(C5*E5))*100</f>
        <v>4.7546012269938567</v>
      </c>
    </row>
    <row r="6" spans="2:7" x14ac:dyDescent="0.25">
      <c r="B6" s="10" t="s">
        <v>31</v>
      </c>
      <c r="C6" s="2">
        <v>6.04</v>
      </c>
      <c r="D6" s="10">
        <v>6.3049999999999997</v>
      </c>
      <c r="E6" s="2">
        <v>150</v>
      </c>
      <c r="F6" s="2">
        <f t="shared" si="0"/>
        <v>39.74999999999995</v>
      </c>
      <c r="G6" s="2">
        <f t="shared" si="1"/>
        <v>4.3874172185430407</v>
      </c>
    </row>
    <row r="7" spans="2:7" x14ac:dyDescent="0.25">
      <c r="B7" s="10" t="s">
        <v>32</v>
      </c>
      <c r="C7" s="2">
        <v>12.7</v>
      </c>
      <c r="D7" s="31">
        <v>13.35</v>
      </c>
      <c r="E7" s="2">
        <v>20</v>
      </c>
      <c r="F7" s="2">
        <f t="shared" si="0"/>
        <v>13.000000000000007</v>
      </c>
      <c r="G7" s="2">
        <f t="shared" si="1"/>
        <v>5.1181102362204749</v>
      </c>
    </row>
    <row r="8" spans="2:7" x14ac:dyDescent="0.25">
      <c r="B8" s="10" t="s">
        <v>33</v>
      </c>
      <c r="C8" s="2">
        <v>82.85</v>
      </c>
      <c r="D8" s="10">
        <v>85.22</v>
      </c>
      <c r="E8" s="2">
        <v>10</v>
      </c>
      <c r="F8" s="32">
        <f t="shared" si="0"/>
        <v>23.700000000000045</v>
      </c>
      <c r="G8" s="32">
        <f t="shared" si="1"/>
        <v>2.8605914302957207</v>
      </c>
    </row>
    <row r="9" spans="2:7" x14ac:dyDescent="0.25">
      <c r="B9" s="10" t="s">
        <v>34</v>
      </c>
      <c r="C9" s="2">
        <v>47.9</v>
      </c>
      <c r="D9" s="10">
        <v>50.25</v>
      </c>
      <c r="E9" s="2">
        <v>5</v>
      </c>
      <c r="F9" s="2">
        <f t="shared" si="0"/>
        <v>11.750000000000007</v>
      </c>
      <c r="G9" s="2">
        <f t="shared" si="1"/>
        <v>4.9060542797494815</v>
      </c>
    </row>
    <row r="10" spans="2:7" x14ac:dyDescent="0.25">
      <c r="B10" s="10" t="s">
        <v>35</v>
      </c>
      <c r="C10" s="2">
        <v>51.05</v>
      </c>
      <c r="D10" s="10">
        <v>50.05</v>
      </c>
      <c r="E10" s="2">
        <v>6</v>
      </c>
      <c r="F10" s="2">
        <f t="shared" si="0"/>
        <v>-6</v>
      </c>
      <c r="G10" s="2">
        <f t="shared" si="1"/>
        <v>-1.9588638589618024</v>
      </c>
    </row>
    <row r="11" spans="2:7" x14ac:dyDescent="0.25">
      <c r="B11" s="10" t="s">
        <v>36</v>
      </c>
      <c r="C11" s="2">
        <v>81.09</v>
      </c>
      <c r="D11" s="10">
        <v>81.2</v>
      </c>
      <c r="E11" s="2">
        <v>2</v>
      </c>
      <c r="F11" s="2">
        <f t="shared" si="0"/>
        <v>0.21999999999999886</v>
      </c>
      <c r="G11" s="2">
        <f t="shared" si="1"/>
        <v>0.13565174497471874</v>
      </c>
    </row>
    <row r="13" spans="2:7" x14ac:dyDescent="0.25">
      <c r="B13" s="2" t="s">
        <v>12</v>
      </c>
      <c r="C13" s="2">
        <f>SUM(C5:C11)</f>
        <v>314.23</v>
      </c>
      <c r="D13" s="2">
        <f>SUM(D5:D11)</f>
        <v>320.52499999999998</v>
      </c>
      <c r="E13" s="2">
        <f>SUM(E5:E11)</f>
        <v>198</v>
      </c>
      <c r="F13" s="18">
        <f>SUM(F5:F11)</f>
        <v>90.169999999999987</v>
      </c>
      <c r="G13" s="2">
        <f>AVERAGE(G5:G11)</f>
        <v>2.8862231825450704</v>
      </c>
    </row>
    <row r="14" spans="2:7" x14ac:dyDescent="0.25">
      <c r="B14" s="23" t="s">
        <v>17</v>
      </c>
      <c r="C14" s="47">
        <f>AVERAGE(G5:G9)</f>
        <v>4.405354878360515</v>
      </c>
      <c r="D14" s="47"/>
      <c r="E14" s="47"/>
      <c r="F14" s="47"/>
      <c r="G14" s="47"/>
    </row>
  </sheetData>
  <mergeCells count="1">
    <mergeCell ref="C14:G14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0"/>
  <sheetViews>
    <sheetView workbookViewId="0">
      <selection activeCell="C8" sqref="C8"/>
    </sheetView>
  </sheetViews>
  <sheetFormatPr defaultRowHeight="15" x14ac:dyDescent="0.25"/>
  <sheetData>
    <row r="3" spans="2:7" ht="15.75" thickBot="1" x14ac:dyDescent="0.3"/>
    <row r="4" spans="2:7" ht="15.75" thickBot="1" x14ac:dyDescent="0.3">
      <c r="B4" s="5" t="s">
        <v>7</v>
      </c>
      <c r="C4" s="6" t="s">
        <v>5</v>
      </c>
      <c r="D4" s="7" t="s">
        <v>3</v>
      </c>
      <c r="E4" s="6" t="s">
        <v>6</v>
      </c>
      <c r="F4" s="13" t="s">
        <v>0</v>
      </c>
      <c r="G4" s="8" t="s">
        <v>9</v>
      </c>
    </row>
    <row r="5" spans="2:7" x14ac:dyDescent="0.25">
      <c r="B5" s="17" t="s">
        <v>24</v>
      </c>
      <c r="C5" s="4">
        <v>48.77</v>
      </c>
      <c r="D5" s="21">
        <v>50.51</v>
      </c>
      <c r="E5" s="4">
        <v>5</v>
      </c>
      <c r="F5" s="4">
        <f>(D5-C5)*E5</f>
        <v>8.6999999999999744</v>
      </c>
      <c r="G5" s="4">
        <f>(F5/(C5*E5))*100</f>
        <v>3.5677670699200221</v>
      </c>
    </row>
    <row r="6" spans="2:7" x14ac:dyDescent="0.25">
      <c r="B6" s="17"/>
      <c r="C6" s="17"/>
      <c r="D6" s="2"/>
      <c r="E6" s="2"/>
      <c r="F6" s="4"/>
      <c r="G6" s="4"/>
    </row>
    <row r="8" spans="2:7" x14ac:dyDescent="0.25">
      <c r="B8" s="2" t="s">
        <v>12</v>
      </c>
      <c r="C8" s="2">
        <f>SUM(C5:C6)</f>
        <v>48.77</v>
      </c>
      <c r="D8" s="2">
        <f>SUM(D5:D6)</f>
        <v>50.51</v>
      </c>
      <c r="E8" s="2">
        <f>SUM(E5:E6)</f>
        <v>5</v>
      </c>
      <c r="F8" s="18">
        <f>SUM(F5:F6)</f>
        <v>8.6999999999999744</v>
      </c>
      <c r="G8" s="2">
        <f>AVERAGE(G5:G6)</f>
        <v>3.5677670699200221</v>
      </c>
    </row>
    <row r="9" spans="2:7" x14ac:dyDescent="0.25">
      <c r="B9" s="23" t="s">
        <v>16</v>
      </c>
      <c r="C9" s="47">
        <f>(D5*E5)+(D6*E6)</f>
        <v>252.54999999999998</v>
      </c>
      <c r="D9" s="47"/>
      <c r="E9" s="47"/>
      <c r="F9" s="47"/>
      <c r="G9" s="47"/>
    </row>
    <row r="10" spans="2:7" x14ac:dyDescent="0.25">
      <c r="B10" s="23" t="s">
        <v>17</v>
      </c>
      <c r="C10" s="47">
        <f>(F8/C9)*100</f>
        <v>3.4448624034844486</v>
      </c>
      <c r="D10" s="47"/>
      <c r="E10" s="47"/>
      <c r="F10" s="47"/>
      <c r="G10" s="47"/>
    </row>
  </sheetData>
  <mergeCells count="2">
    <mergeCell ref="C9:G9"/>
    <mergeCell ref="C10:G10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0"/>
  <sheetViews>
    <sheetView workbookViewId="0">
      <selection activeCell="D5" sqref="D5"/>
    </sheetView>
  </sheetViews>
  <sheetFormatPr defaultRowHeight="15" x14ac:dyDescent="0.25"/>
  <sheetData>
    <row r="3" spans="2:7" ht="15.75" thickBot="1" x14ac:dyDescent="0.3"/>
    <row r="4" spans="2:7" ht="15.75" thickBot="1" x14ac:dyDescent="0.3">
      <c r="B4" s="5" t="s">
        <v>7</v>
      </c>
      <c r="C4" s="6" t="s">
        <v>5</v>
      </c>
      <c r="D4" s="7" t="s">
        <v>3</v>
      </c>
      <c r="E4" s="6" t="s">
        <v>6</v>
      </c>
      <c r="F4" s="13" t="s">
        <v>0</v>
      </c>
      <c r="G4" s="8" t="s">
        <v>9</v>
      </c>
    </row>
    <row r="5" spans="2:7" x14ac:dyDescent="0.25">
      <c r="B5" s="17" t="s">
        <v>25</v>
      </c>
      <c r="C5" s="4">
        <v>35.75</v>
      </c>
      <c r="D5" s="21">
        <v>38.049999999999997</v>
      </c>
      <c r="E5" s="4">
        <v>8</v>
      </c>
      <c r="F5" s="4">
        <f>(D5-C5)*E5</f>
        <v>18.399999999999977</v>
      </c>
      <c r="G5" s="4">
        <f>(F5/(C5*E5))*100</f>
        <v>6.4335664335664262</v>
      </c>
    </row>
    <row r="6" spans="2:7" x14ac:dyDescent="0.25">
      <c r="B6" s="17" t="s">
        <v>26</v>
      </c>
      <c r="C6" s="2">
        <v>9.64</v>
      </c>
      <c r="D6" s="21">
        <v>9.76</v>
      </c>
      <c r="E6" s="2">
        <v>60</v>
      </c>
      <c r="F6" s="4">
        <f>(D6-C6)*E6</f>
        <v>7.1999999999999531</v>
      </c>
      <c r="G6" s="4">
        <f>(F6/(C6*E6))*100</f>
        <v>1.2448132780082906</v>
      </c>
    </row>
    <row r="8" spans="2:7" x14ac:dyDescent="0.25">
      <c r="B8" s="2" t="s">
        <v>12</v>
      </c>
      <c r="C8" s="2">
        <f>SUM(C5:C6)</f>
        <v>45.39</v>
      </c>
      <c r="D8" s="2">
        <f>SUM(D5:D6)</f>
        <v>47.809999999999995</v>
      </c>
      <c r="E8" s="2">
        <f>SUM(E5:E6)</f>
        <v>68</v>
      </c>
      <c r="F8" s="18">
        <f>SUM(F5:F6)</f>
        <v>25.59999999999993</v>
      </c>
      <c r="G8" s="2">
        <f>AVERAGE(G5:G6)</f>
        <v>3.8391898557873585</v>
      </c>
    </row>
    <row r="9" spans="2:7" x14ac:dyDescent="0.25">
      <c r="B9" s="23" t="s">
        <v>16</v>
      </c>
      <c r="C9" s="47">
        <f>(D5*E5)+(D6*E6)</f>
        <v>890</v>
      </c>
      <c r="D9" s="47"/>
      <c r="E9" s="47"/>
      <c r="F9" s="47"/>
      <c r="G9" s="47"/>
    </row>
    <row r="10" spans="2:7" x14ac:dyDescent="0.25">
      <c r="B10" s="23" t="s">
        <v>17</v>
      </c>
      <c r="C10" s="47">
        <f>(F8/C9)*100</f>
        <v>2.8764044943820144</v>
      </c>
      <c r="D10" s="47"/>
      <c r="E10" s="47"/>
      <c r="F10" s="47"/>
      <c r="G10" s="47"/>
    </row>
  </sheetData>
  <mergeCells count="2">
    <mergeCell ref="C9:G9"/>
    <mergeCell ref="C10:G10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2"/>
  <sheetViews>
    <sheetView workbookViewId="0">
      <selection activeCell="B4" sqref="B4:G12"/>
    </sheetView>
  </sheetViews>
  <sheetFormatPr defaultRowHeight="15" x14ac:dyDescent="0.25"/>
  <sheetData>
    <row r="3" spans="2:7" ht="15.75" thickBot="1" x14ac:dyDescent="0.3"/>
    <row r="4" spans="2:7" x14ac:dyDescent="0.25">
      <c r="B4" s="25" t="s">
        <v>7</v>
      </c>
      <c r="C4" s="7" t="s">
        <v>5</v>
      </c>
      <c r="D4" s="7" t="s">
        <v>3</v>
      </c>
      <c r="E4" s="7" t="s">
        <v>6</v>
      </c>
      <c r="F4" s="26" t="s">
        <v>0</v>
      </c>
      <c r="G4" s="27" t="s">
        <v>9</v>
      </c>
    </row>
    <row r="5" spans="2:7" x14ac:dyDescent="0.25">
      <c r="B5" s="17" t="s">
        <v>27</v>
      </c>
      <c r="C5" s="2">
        <v>7.5</v>
      </c>
      <c r="D5" s="30">
        <v>7.67</v>
      </c>
      <c r="E5" s="2">
        <v>20</v>
      </c>
      <c r="F5" s="2">
        <f>(D5-C5)*E5</f>
        <v>3.3999999999999986</v>
      </c>
      <c r="G5" s="2">
        <f>(F5/(C5*E5))*100</f>
        <v>2.2666666666666657</v>
      </c>
    </row>
    <row r="6" spans="2:7" x14ac:dyDescent="0.25">
      <c r="B6" s="17" t="s">
        <v>28</v>
      </c>
      <c r="C6" s="2">
        <v>32.11</v>
      </c>
      <c r="D6" s="10">
        <v>33.299999999999997</v>
      </c>
      <c r="E6" s="2">
        <v>16</v>
      </c>
      <c r="F6" s="2">
        <f>(D6-C6)*E6</f>
        <v>19.039999999999964</v>
      </c>
      <c r="G6" s="2">
        <f>(F6/(C6*E6))*100</f>
        <v>3.706010588601675</v>
      </c>
    </row>
    <row r="7" spans="2:7" x14ac:dyDescent="0.25">
      <c r="B7" s="17" t="s">
        <v>26</v>
      </c>
      <c r="C7" s="2">
        <v>9.64</v>
      </c>
      <c r="D7" s="31">
        <v>10.050000000000001</v>
      </c>
      <c r="E7" s="2">
        <v>90</v>
      </c>
      <c r="F7" s="2">
        <f>(D7-C7)*E7</f>
        <v>36.900000000000013</v>
      </c>
      <c r="G7" s="2">
        <f>(F7/(C7*E7))*100</f>
        <v>4.2531120331950225</v>
      </c>
    </row>
    <row r="8" spans="2:7" x14ac:dyDescent="0.25">
      <c r="B8" s="17" t="s">
        <v>15</v>
      </c>
      <c r="C8" s="32">
        <v>17.63</v>
      </c>
      <c r="D8" s="17">
        <v>18.02</v>
      </c>
      <c r="E8" s="32">
        <v>11</v>
      </c>
      <c r="F8" s="32">
        <f>(D8-C8)*E8</f>
        <v>4.2900000000000063</v>
      </c>
      <c r="G8" s="32">
        <f>(F8/(C8*E8))*100</f>
        <v>2.2121384004537754</v>
      </c>
    </row>
    <row r="9" spans="2:7" x14ac:dyDescent="0.25">
      <c r="B9" s="10" t="s">
        <v>29</v>
      </c>
      <c r="C9" s="32">
        <v>48.65</v>
      </c>
      <c r="D9" s="17">
        <v>50.5</v>
      </c>
      <c r="E9" s="32">
        <v>13</v>
      </c>
      <c r="F9" s="32">
        <f>(D9-C9)*E9</f>
        <v>24.050000000000018</v>
      </c>
      <c r="G9" s="32">
        <f>(F9/(C9*E9))*100</f>
        <v>3.8026721479958927</v>
      </c>
    </row>
    <row r="11" spans="2:7" x14ac:dyDescent="0.25">
      <c r="B11" s="2" t="s">
        <v>12</v>
      </c>
      <c r="C11" s="2">
        <f>SUM(C5:C9)</f>
        <v>115.53</v>
      </c>
      <c r="D11" s="2">
        <f>SUM(D5:D9)</f>
        <v>119.53999999999999</v>
      </c>
      <c r="E11" s="2">
        <f>SUM(E5:E9)</f>
        <v>150</v>
      </c>
      <c r="F11" s="18">
        <f>SUM(F5:F9)</f>
        <v>87.68</v>
      </c>
      <c r="G11" s="2">
        <f>AVERAGE(G5:G9)</f>
        <v>3.248119967382606</v>
      </c>
    </row>
    <row r="12" spans="2:7" x14ac:dyDescent="0.25">
      <c r="B12" s="23" t="s">
        <v>17</v>
      </c>
      <c r="C12" s="47">
        <f>AVERAGE(G5:G9)</f>
        <v>3.248119967382606</v>
      </c>
      <c r="D12" s="47"/>
      <c r="E12" s="47"/>
      <c r="F12" s="47"/>
      <c r="G12" s="47"/>
    </row>
  </sheetData>
  <mergeCells count="1">
    <mergeCell ref="C12:G12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1"/>
  <sheetViews>
    <sheetView workbookViewId="0">
      <selection activeCell="B4" sqref="B4:G11"/>
    </sheetView>
  </sheetViews>
  <sheetFormatPr defaultRowHeight="15" x14ac:dyDescent="0.25"/>
  <cols>
    <col min="2" max="2" width="18.140625" bestFit="1" customWidth="1"/>
    <col min="7" max="7" width="12.7109375" bestFit="1" customWidth="1"/>
  </cols>
  <sheetData>
    <row r="3" spans="2:8" ht="15.75" thickBot="1" x14ac:dyDescent="0.3"/>
    <row r="4" spans="2:8" ht="15.75" thickBot="1" x14ac:dyDescent="0.3">
      <c r="B4" s="5" t="s">
        <v>7</v>
      </c>
      <c r="C4" s="6" t="s">
        <v>5</v>
      </c>
      <c r="D4" s="7" t="s">
        <v>3</v>
      </c>
      <c r="E4" s="6" t="s">
        <v>6</v>
      </c>
      <c r="F4" s="13" t="s">
        <v>0</v>
      </c>
      <c r="G4" s="8" t="s">
        <v>9</v>
      </c>
    </row>
    <row r="5" spans="2:8" x14ac:dyDescent="0.25">
      <c r="B5" s="17" t="s">
        <v>8</v>
      </c>
      <c r="C5" s="4">
        <v>15.99</v>
      </c>
      <c r="D5" s="21">
        <v>16.04</v>
      </c>
      <c r="E5" s="4">
        <v>30</v>
      </c>
      <c r="F5" s="4">
        <f>(D5-C5)*E5</f>
        <v>1.499999999999968</v>
      </c>
      <c r="G5" s="4">
        <f>(F5/(C5*E5))*100</f>
        <v>0.31269543464664751</v>
      </c>
    </row>
    <row r="6" spans="2:8" x14ac:dyDescent="0.25">
      <c r="B6" s="17" t="s">
        <v>14</v>
      </c>
      <c r="C6" s="2">
        <v>31.28</v>
      </c>
      <c r="D6" s="2">
        <v>32.85</v>
      </c>
      <c r="E6" s="2">
        <v>1</v>
      </c>
      <c r="F6" s="4">
        <f>(D6-C6)*E6</f>
        <v>1.5700000000000003</v>
      </c>
      <c r="G6" s="4">
        <f>(F6/(C6*E6))*100</f>
        <v>5.0191815856777504</v>
      </c>
    </row>
    <row r="7" spans="2:8" x14ac:dyDescent="0.25">
      <c r="B7" s="17" t="s">
        <v>15</v>
      </c>
      <c r="C7" s="2">
        <v>17.95</v>
      </c>
      <c r="D7" s="16">
        <v>18.149999999999999</v>
      </c>
      <c r="E7" s="2">
        <v>20</v>
      </c>
      <c r="F7" s="4">
        <f>(D7-C7)*E7</f>
        <v>3.9999999999999858</v>
      </c>
      <c r="G7" s="4">
        <f>(F7/(C7*E7))*100</f>
        <v>1.1142061281337008</v>
      </c>
    </row>
    <row r="9" spans="2:8" x14ac:dyDescent="0.25">
      <c r="B9" s="2" t="s">
        <v>12</v>
      </c>
      <c r="C9" s="2">
        <f>SUM(C5:C7)</f>
        <v>65.22</v>
      </c>
      <c r="D9" s="2">
        <f>SUM(D5:D7)</f>
        <v>67.039999999999992</v>
      </c>
      <c r="E9" s="2">
        <f>SUM(E5:E7)</f>
        <v>51</v>
      </c>
      <c r="F9" s="18">
        <f>SUM(F5:F7)</f>
        <v>7.0699999999999541</v>
      </c>
      <c r="G9" s="2">
        <f>AVERAGE(G5:G7)</f>
        <v>2.1486943828193663</v>
      </c>
      <c r="H9" s="22"/>
    </row>
    <row r="10" spans="2:8" x14ac:dyDescent="0.25">
      <c r="B10" s="23" t="s">
        <v>16</v>
      </c>
      <c r="C10" s="47">
        <f>(D5*E5)+(D6*E6)+(D7*E7)</f>
        <v>877.05</v>
      </c>
      <c r="D10" s="47"/>
      <c r="E10" s="47"/>
      <c r="F10" s="47"/>
      <c r="G10" s="47"/>
    </row>
    <row r="11" spans="2:8" x14ac:dyDescent="0.25">
      <c r="B11" s="23" t="s">
        <v>17</v>
      </c>
      <c r="C11" s="47">
        <f>(F9/C10)*100</f>
        <v>0.80611139615756855</v>
      </c>
      <c r="D11" s="47"/>
      <c r="E11" s="47"/>
      <c r="F11" s="47"/>
      <c r="G11" s="47"/>
    </row>
  </sheetData>
  <mergeCells count="2">
    <mergeCell ref="C10:G10"/>
    <mergeCell ref="C11:G1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0"/>
  <sheetViews>
    <sheetView workbookViewId="0">
      <selection activeCell="B4" sqref="B4:G10"/>
    </sheetView>
  </sheetViews>
  <sheetFormatPr defaultRowHeight="15" x14ac:dyDescent="0.25"/>
  <sheetData>
    <row r="3" spans="2:7" ht="15.75" thickBot="1" x14ac:dyDescent="0.3"/>
    <row r="4" spans="2:7" ht="15.75" thickBot="1" x14ac:dyDescent="0.3">
      <c r="B4" s="5" t="s">
        <v>7</v>
      </c>
      <c r="C4" s="6" t="s">
        <v>5</v>
      </c>
      <c r="D4" s="7" t="s">
        <v>3</v>
      </c>
      <c r="E4" s="6" t="s">
        <v>6</v>
      </c>
      <c r="F4" s="13" t="s">
        <v>0</v>
      </c>
      <c r="G4" s="8" t="s">
        <v>9</v>
      </c>
    </row>
    <row r="5" spans="2:7" x14ac:dyDescent="0.25">
      <c r="B5" s="17" t="s">
        <v>18</v>
      </c>
      <c r="C5" s="4">
        <v>53.29</v>
      </c>
      <c r="D5" s="21">
        <v>54.5</v>
      </c>
      <c r="E5" s="4">
        <v>10</v>
      </c>
      <c r="F5" s="4">
        <f>(D5-C5)*E5</f>
        <v>12.100000000000009</v>
      </c>
      <c r="G5" s="4">
        <f>(F5/(C5*E5))*100</f>
        <v>2.2705948583223887</v>
      </c>
    </row>
    <row r="6" spans="2:7" x14ac:dyDescent="0.25">
      <c r="B6" s="17" t="s">
        <v>19</v>
      </c>
      <c r="C6" s="2">
        <v>3.24</v>
      </c>
      <c r="D6" s="2">
        <v>3.34</v>
      </c>
      <c r="E6" s="2">
        <v>50</v>
      </c>
      <c r="F6" s="4">
        <f>(D6-C6)*E6</f>
        <v>4.9999999999999822</v>
      </c>
      <c r="G6" s="4">
        <f>(F6/(C6*E6))*100</f>
        <v>3.086419753086409</v>
      </c>
    </row>
    <row r="8" spans="2:7" x14ac:dyDescent="0.25">
      <c r="B8" s="2" t="s">
        <v>12</v>
      </c>
      <c r="C8" s="2">
        <f>SUM(C5:C6)</f>
        <v>56.53</v>
      </c>
      <c r="D8" s="2">
        <f>SUM(D5:D6)</f>
        <v>57.84</v>
      </c>
      <c r="E8" s="2">
        <f>SUM(E5:E6)</f>
        <v>60</v>
      </c>
      <c r="F8" s="18">
        <f>SUM(F5:F6)</f>
        <v>17.099999999999991</v>
      </c>
      <c r="G8" s="2">
        <f>AVERAGE(G5:G6)</f>
        <v>2.6785073057043989</v>
      </c>
    </row>
    <row r="9" spans="2:7" x14ac:dyDescent="0.25">
      <c r="B9" s="23" t="s">
        <v>16</v>
      </c>
      <c r="C9" s="47">
        <f>(D5*E5)+(D6*E6)</f>
        <v>712</v>
      </c>
      <c r="D9" s="47"/>
      <c r="E9" s="47"/>
      <c r="F9" s="47"/>
      <c r="G9" s="47"/>
    </row>
    <row r="10" spans="2:7" x14ac:dyDescent="0.25">
      <c r="B10" s="23" t="s">
        <v>17</v>
      </c>
      <c r="C10" s="47">
        <f>(F8/C9)*100</f>
        <v>2.4016853932584259</v>
      </c>
      <c r="D10" s="47"/>
      <c r="E10" s="47"/>
      <c r="F10" s="47"/>
      <c r="G10" s="47"/>
    </row>
  </sheetData>
  <mergeCells count="2">
    <mergeCell ref="C9:G9"/>
    <mergeCell ref="C10:G10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2"/>
  <sheetViews>
    <sheetView workbookViewId="0">
      <selection activeCell="F5" sqref="F5:F8"/>
    </sheetView>
  </sheetViews>
  <sheetFormatPr defaultRowHeight="15" x14ac:dyDescent="0.25"/>
  <cols>
    <col min="7" max="7" width="14.7109375" customWidth="1"/>
  </cols>
  <sheetData>
    <row r="3" spans="2:7" ht="15.75" thickBot="1" x14ac:dyDescent="0.3"/>
    <row r="4" spans="2:7" ht="15.75" thickBot="1" x14ac:dyDescent="0.3">
      <c r="B4" s="25" t="s">
        <v>7</v>
      </c>
      <c r="C4" s="7" t="s">
        <v>5</v>
      </c>
      <c r="D4" s="7" t="s">
        <v>3</v>
      </c>
      <c r="E4" s="7" t="s">
        <v>6</v>
      </c>
      <c r="F4" s="26" t="s">
        <v>0</v>
      </c>
      <c r="G4" s="27" t="s">
        <v>9</v>
      </c>
    </row>
    <row r="5" spans="2:7" x14ac:dyDescent="0.25">
      <c r="B5" s="10" t="s">
        <v>20</v>
      </c>
      <c r="C5" s="2">
        <v>47</v>
      </c>
      <c r="D5" s="28">
        <v>48.2</v>
      </c>
      <c r="E5" s="2">
        <v>5</v>
      </c>
      <c r="F5" s="2">
        <f>(D5-C5)*E5</f>
        <v>6.0000000000000142</v>
      </c>
      <c r="G5" s="2">
        <f>(F5/(C5*E5))*100</f>
        <v>2.553191489361708</v>
      </c>
    </row>
    <row r="6" spans="2:7" x14ac:dyDescent="0.25">
      <c r="B6" s="10" t="s">
        <v>21</v>
      </c>
      <c r="C6" s="2">
        <v>10.17</v>
      </c>
      <c r="D6" s="17">
        <v>10.5</v>
      </c>
      <c r="E6" s="2">
        <v>20</v>
      </c>
      <c r="F6" s="2">
        <f>(D6-C6)*E6</f>
        <v>6.6000000000000014</v>
      </c>
      <c r="G6" s="2">
        <f>(F6/(C6*E6))*100</f>
        <v>3.2448377581120948</v>
      </c>
    </row>
    <row r="7" spans="2:7" x14ac:dyDescent="0.25">
      <c r="B7" s="10" t="s">
        <v>22</v>
      </c>
      <c r="C7" s="2">
        <v>14.89</v>
      </c>
      <c r="D7" s="21">
        <v>15.26</v>
      </c>
      <c r="E7" s="2">
        <v>37</v>
      </c>
      <c r="F7" s="2">
        <f>(D7-C7)*E7</f>
        <v>13.689999999999971</v>
      </c>
      <c r="G7" s="2">
        <f>(F7/(C7*E7))*100</f>
        <v>2.4848891873740708</v>
      </c>
    </row>
    <row r="8" spans="2:7" x14ac:dyDescent="0.25">
      <c r="B8" s="10" t="s">
        <v>23</v>
      </c>
      <c r="C8" s="2">
        <v>6.18</v>
      </c>
      <c r="D8" s="17">
        <v>6.4</v>
      </c>
      <c r="E8" s="2">
        <v>50</v>
      </c>
      <c r="F8" s="2">
        <f>(D8-C8)*E8</f>
        <v>11.000000000000032</v>
      </c>
      <c r="G8" s="2">
        <f>(F8/(C8*E8))*100</f>
        <v>3.5598705501618229</v>
      </c>
    </row>
    <row r="10" spans="2:7" x14ac:dyDescent="0.25">
      <c r="B10" s="2" t="s">
        <v>12</v>
      </c>
      <c r="C10" s="2">
        <f>SUM(C5:C6)</f>
        <v>57.17</v>
      </c>
      <c r="D10" s="2">
        <f>SUM(D5:D6)</f>
        <v>58.7</v>
      </c>
      <c r="E10" s="2">
        <f>SUM(E5:E6)</f>
        <v>25</v>
      </c>
      <c r="F10" s="18">
        <f>SUM(F5:F8)</f>
        <v>37.29000000000002</v>
      </c>
      <c r="G10" s="2">
        <f>AVERAGE(G5:G6)</f>
        <v>2.8990146237369014</v>
      </c>
    </row>
    <row r="11" spans="2:7" x14ac:dyDescent="0.25">
      <c r="B11" s="23" t="s">
        <v>16</v>
      </c>
      <c r="C11" s="47">
        <f>(D5*E5)+(D6*E6)+(D7*E7)+(D8*E8)</f>
        <v>1335.62</v>
      </c>
      <c r="D11" s="47"/>
      <c r="E11" s="47"/>
      <c r="F11" s="47"/>
      <c r="G11" s="47"/>
    </row>
    <row r="12" spans="2:7" x14ac:dyDescent="0.25">
      <c r="B12" s="23" t="s">
        <v>17</v>
      </c>
      <c r="C12" s="47">
        <f>(F10/C11)*100</f>
        <v>2.7919617855378043</v>
      </c>
      <c r="D12" s="47"/>
      <c r="E12" s="47"/>
      <c r="F12" s="47"/>
      <c r="G12" s="47"/>
    </row>
  </sheetData>
  <mergeCells count="2">
    <mergeCell ref="C11:G11"/>
    <mergeCell ref="C12:G12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0"/>
  <sheetViews>
    <sheetView workbookViewId="0">
      <selection activeCell="B4" sqref="B4:G10"/>
    </sheetView>
  </sheetViews>
  <sheetFormatPr defaultRowHeight="15" x14ac:dyDescent="0.25"/>
  <sheetData>
    <row r="3" spans="2:7" ht="15.75" thickBot="1" x14ac:dyDescent="0.3"/>
    <row r="4" spans="2:7" ht="15.75" thickBot="1" x14ac:dyDescent="0.3">
      <c r="B4" s="5" t="s">
        <v>7</v>
      </c>
      <c r="C4" s="6" t="s">
        <v>5</v>
      </c>
      <c r="D4" s="7" t="s">
        <v>3</v>
      </c>
      <c r="E4" s="6" t="s">
        <v>6</v>
      </c>
      <c r="F4" s="13" t="s">
        <v>0</v>
      </c>
      <c r="G4" s="8" t="s">
        <v>9</v>
      </c>
    </row>
    <row r="5" spans="2:7" x14ac:dyDescent="0.25">
      <c r="B5" s="17" t="s">
        <v>21</v>
      </c>
      <c r="C5" s="4">
        <v>10.17</v>
      </c>
      <c r="D5" s="21">
        <v>10.75</v>
      </c>
      <c r="E5" s="4">
        <v>13</v>
      </c>
      <c r="F5" s="4">
        <f>(D5-C5)*E5</f>
        <v>7.5400000000000009</v>
      </c>
      <c r="G5" s="4">
        <f>(F5/(C5*E5))*100</f>
        <v>5.7030481809242879</v>
      </c>
    </row>
    <row r="6" spans="2:7" x14ac:dyDescent="0.25">
      <c r="B6" s="17" t="s">
        <v>18</v>
      </c>
      <c r="C6" s="17">
        <v>53.29</v>
      </c>
      <c r="D6" s="2">
        <v>55</v>
      </c>
      <c r="E6" s="2">
        <v>6</v>
      </c>
      <c r="F6" s="4">
        <f>(D6-C6)*E6</f>
        <v>10.260000000000005</v>
      </c>
      <c r="G6" s="4">
        <f>(F6/(C6*E6))*100</f>
        <v>3.2088571964721346</v>
      </c>
    </row>
    <row r="8" spans="2:7" x14ac:dyDescent="0.25">
      <c r="B8" s="2" t="s">
        <v>12</v>
      </c>
      <c r="C8" s="2">
        <f>SUM(C5:C6)</f>
        <v>63.46</v>
      </c>
      <c r="D8" s="2">
        <f>SUM(D5:D6)</f>
        <v>65.75</v>
      </c>
      <c r="E8" s="2">
        <f>SUM(E5:E6)</f>
        <v>19</v>
      </c>
      <c r="F8" s="18">
        <f>SUM(F5:F6)</f>
        <v>17.800000000000004</v>
      </c>
      <c r="G8" s="2">
        <f>AVERAGE(G5:G6)</f>
        <v>4.4559526886982113</v>
      </c>
    </row>
    <row r="9" spans="2:7" x14ac:dyDescent="0.25">
      <c r="B9" s="23" t="s">
        <v>16</v>
      </c>
      <c r="C9" s="47">
        <f>(D5*E5)+(D6*E6)</f>
        <v>469.75</v>
      </c>
      <c r="D9" s="47"/>
      <c r="E9" s="47"/>
      <c r="F9" s="47"/>
      <c r="G9" s="47"/>
    </row>
    <row r="10" spans="2:7" x14ac:dyDescent="0.25">
      <c r="B10" s="23" t="s">
        <v>17</v>
      </c>
      <c r="C10" s="47">
        <f>(F8/C9)*100</f>
        <v>3.7892496008515177</v>
      </c>
      <c r="D10" s="47"/>
      <c r="E10" s="47"/>
      <c r="F10" s="47"/>
      <c r="G10" s="47"/>
    </row>
  </sheetData>
  <mergeCells count="2">
    <mergeCell ref="C9:G9"/>
    <mergeCell ref="C10:G10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7"/>
  <sheetViews>
    <sheetView tabSelected="1" workbookViewId="0">
      <selection activeCell="E10" sqref="E10"/>
    </sheetView>
  </sheetViews>
  <sheetFormatPr defaultRowHeight="15" x14ac:dyDescent="0.25"/>
  <sheetData>
    <row r="3" spans="2:7" ht="15.75" thickBot="1" x14ac:dyDescent="0.3"/>
    <row r="4" spans="2:7" x14ac:dyDescent="0.25">
      <c r="B4" s="25" t="s">
        <v>7</v>
      </c>
      <c r="C4" s="7" t="s">
        <v>5</v>
      </c>
      <c r="D4" s="7" t="s">
        <v>3</v>
      </c>
      <c r="E4" s="7" t="s">
        <v>6</v>
      </c>
      <c r="F4" s="26" t="s">
        <v>0</v>
      </c>
      <c r="G4" s="27" t="s">
        <v>9</v>
      </c>
    </row>
    <row r="5" spans="2:7" x14ac:dyDescent="0.25">
      <c r="B5" s="10" t="s">
        <v>57</v>
      </c>
      <c r="C5" s="2">
        <v>49.61</v>
      </c>
      <c r="D5" s="44">
        <v>50.5</v>
      </c>
      <c r="E5" s="2">
        <v>30</v>
      </c>
      <c r="F5" s="2">
        <f t="shared" ref="F5:F13" si="0">(D5-C5)*E5</f>
        <v>26.700000000000017</v>
      </c>
      <c r="G5" s="2">
        <f t="shared" ref="G5:G13" si="1">(F5/(C5*E5))*100</f>
        <v>1.7939931465430368</v>
      </c>
    </row>
    <row r="6" spans="2:7" x14ac:dyDescent="0.25">
      <c r="B6" s="10" t="s">
        <v>60</v>
      </c>
      <c r="C6" s="2">
        <v>16.86</v>
      </c>
      <c r="D6" s="46">
        <v>16.98</v>
      </c>
      <c r="E6" s="2">
        <v>50</v>
      </c>
      <c r="F6" s="2">
        <f t="shared" si="0"/>
        <v>6.0000000000000497</v>
      </c>
      <c r="G6" s="2">
        <f t="shared" si="1"/>
        <v>0.7117437722419987</v>
      </c>
    </row>
    <row r="7" spans="2:7" x14ac:dyDescent="0.25">
      <c r="B7" s="10" t="s">
        <v>39</v>
      </c>
      <c r="C7" s="2">
        <v>21.72</v>
      </c>
      <c r="D7" s="45">
        <v>22.92</v>
      </c>
      <c r="E7" s="2">
        <v>15</v>
      </c>
      <c r="F7" s="2">
        <f t="shared" si="0"/>
        <v>18.000000000000043</v>
      </c>
      <c r="G7" s="2">
        <f t="shared" si="1"/>
        <v>5.5248618784530521</v>
      </c>
    </row>
    <row r="8" spans="2:7" x14ac:dyDescent="0.25">
      <c r="B8" s="10" t="s">
        <v>14</v>
      </c>
      <c r="C8" s="2">
        <v>31.57</v>
      </c>
      <c r="D8" s="45">
        <v>32.01</v>
      </c>
      <c r="E8" s="37">
        <v>30</v>
      </c>
      <c r="F8" s="2">
        <f t="shared" si="0"/>
        <v>13.199999999999932</v>
      </c>
      <c r="G8" s="2">
        <f t="shared" si="1"/>
        <v>1.3937282229965084</v>
      </c>
    </row>
    <row r="9" spans="2:7" x14ac:dyDescent="0.25">
      <c r="B9" s="10" t="s">
        <v>38</v>
      </c>
      <c r="C9" s="2">
        <v>6.17</v>
      </c>
      <c r="D9" s="45">
        <v>6.25</v>
      </c>
      <c r="E9" s="37">
        <v>100</v>
      </c>
      <c r="F9" s="2">
        <f t="shared" si="0"/>
        <v>8.0000000000000071</v>
      </c>
      <c r="G9" s="2">
        <f t="shared" si="1"/>
        <v>1.2965964343598066</v>
      </c>
    </row>
    <row r="10" spans="2:7" x14ac:dyDescent="0.25">
      <c r="B10" s="10" t="s">
        <v>55</v>
      </c>
      <c r="C10" s="2">
        <v>13.78</v>
      </c>
      <c r="D10" s="45">
        <v>14</v>
      </c>
      <c r="E10" s="37">
        <v>30</v>
      </c>
      <c r="F10" s="2">
        <f t="shared" si="0"/>
        <v>6.6000000000000192</v>
      </c>
      <c r="G10" s="48">
        <f t="shared" si="1"/>
        <v>1.5965166908563182</v>
      </c>
    </row>
    <row r="11" spans="2:7" x14ac:dyDescent="0.25">
      <c r="B11" s="10" t="s">
        <v>22</v>
      </c>
      <c r="C11" s="2">
        <v>15.8</v>
      </c>
      <c r="D11" s="45">
        <v>16.22</v>
      </c>
      <c r="E11" s="37">
        <v>40</v>
      </c>
      <c r="F11" s="2">
        <f t="shared" si="0"/>
        <v>16.799999999999926</v>
      </c>
      <c r="G11" s="37">
        <f t="shared" si="1"/>
        <v>2.6582278481012538</v>
      </c>
    </row>
    <row r="12" spans="2:7" x14ac:dyDescent="0.25">
      <c r="B12" s="10" t="s">
        <v>48</v>
      </c>
      <c r="C12" s="2">
        <v>22.93</v>
      </c>
      <c r="D12" s="45">
        <v>23.9</v>
      </c>
      <c r="E12" s="37">
        <v>2</v>
      </c>
      <c r="F12" s="2">
        <f t="shared" si="0"/>
        <v>1.9399999999999977</v>
      </c>
      <c r="G12" s="37">
        <f t="shared" si="1"/>
        <v>4.2302660270388088</v>
      </c>
    </row>
    <row r="13" spans="2:7" x14ac:dyDescent="0.25">
      <c r="B13" s="10" t="s">
        <v>41</v>
      </c>
      <c r="C13" s="2">
        <v>10.8</v>
      </c>
      <c r="D13" s="45">
        <v>11</v>
      </c>
      <c r="E13" s="37">
        <v>50</v>
      </c>
      <c r="F13" s="2">
        <f t="shared" si="0"/>
        <v>9.9999999999999645</v>
      </c>
      <c r="G13" s="37">
        <f t="shared" si="1"/>
        <v>1.8518518518518452</v>
      </c>
    </row>
    <row r="15" spans="2:7" x14ac:dyDescent="0.25">
      <c r="B15" s="2" t="s">
        <v>12</v>
      </c>
      <c r="C15" s="2">
        <f>SUM(C5:C13)</f>
        <v>189.24</v>
      </c>
      <c r="D15" s="2">
        <f>SUM(D5:D13)</f>
        <v>193.78</v>
      </c>
      <c r="E15" s="2">
        <f>SUM(E5:E13)</f>
        <v>347</v>
      </c>
      <c r="F15" s="18">
        <f>SUM(F5:F13)</f>
        <v>107.23999999999995</v>
      </c>
      <c r="G15" s="2">
        <f>AVERAGE(G5:G13)</f>
        <v>2.3397539858269583</v>
      </c>
    </row>
    <row r="16" spans="2:7" x14ac:dyDescent="0.25">
      <c r="B16" s="23" t="s">
        <v>16</v>
      </c>
      <c r="C16" s="47">
        <f>(D5*E5)+(D6*E6)+(D7*E7)</f>
        <v>2707.8</v>
      </c>
      <c r="D16" s="47"/>
      <c r="E16" s="47"/>
      <c r="F16" s="47"/>
      <c r="G16" s="47"/>
    </row>
    <row r="17" spans="2:7" x14ac:dyDescent="0.25">
      <c r="B17" s="23" t="s">
        <v>17</v>
      </c>
      <c r="C17" s="47">
        <f>(F15/C16)*100</f>
        <v>3.9604106654848934</v>
      </c>
      <c r="D17" s="47"/>
      <c r="E17" s="47"/>
      <c r="F17" s="47"/>
      <c r="G17" s="47"/>
    </row>
  </sheetData>
  <mergeCells count="2">
    <mergeCell ref="C16:G16"/>
    <mergeCell ref="C17:G17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2"/>
  <sheetViews>
    <sheetView workbookViewId="0">
      <selection activeCell="F5" sqref="F5"/>
    </sheetView>
  </sheetViews>
  <sheetFormatPr defaultRowHeight="15" x14ac:dyDescent="0.25"/>
  <sheetData>
    <row r="3" spans="2:7" ht="15.75" thickBot="1" x14ac:dyDescent="0.3"/>
    <row r="4" spans="2:7" x14ac:dyDescent="0.25">
      <c r="B4" s="25" t="s">
        <v>7</v>
      </c>
      <c r="C4" s="7" t="s">
        <v>5</v>
      </c>
      <c r="D4" s="7" t="s">
        <v>3</v>
      </c>
      <c r="E4" s="7" t="s">
        <v>6</v>
      </c>
      <c r="F4" s="26" t="s">
        <v>0</v>
      </c>
      <c r="G4" s="27" t="s">
        <v>9</v>
      </c>
    </row>
    <row r="5" spans="2:7" x14ac:dyDescent="0.25">
      <c r="B5" s="17" t="s">
        <v>57</v>
      </c>
      <c r="C5" s="2">
        <v>49.61</v>
      </c>
      <c r="D5" s="44">
        <v>50.63</v>
      </c>
      <c r="E5" s="2">
        <v>15</v>
      </c>
      <c r="F5" s="2">
        <f t="shared" ref="F5:F8" si="0">(D5-C5)*E5</f>
        <v>15.300000000000047</v>
      </c>
      <c r="G5" s="2">
        <f t="shared" ref="G5:G8" si="1">(F5/(C5*E5))*100</f>
        <v>2.0560370892965194</v>
      </c>
    </row>
    <row r="6" spans="2:7" x14ac:dyDescent="0.25">
      <c r="B6" s="17" t="s">
        <v>15</v>
      </c>
      <c r="C6" s="2">
        <v>17.5</v>
      </c>
      <c r="D6" s="43">
        <v>18</v>
      </c>
      <c r="E6" s="2">
        <v>30</v>
      </c>
      <c r="F6" s="2">
        <f t="shared" si="0"/>
        <v>15</v>
      </c>
      <c r="G6" s="2">
        <f t="shared" si="1"/>
        <v>2.8571428571428572</v>
      </c>
    </row>
    <row r="7" spans="2:7" x14ac:dyDescent="0.25">
      <c r="B7" s="17" t="s">
        <v>41</v>
      </c>
      <c r="C7" s="2">
        <v>10.94</v>
      </c>
      <c r="D7" s="45">
        <v>11.1</v>
      </c>
      <c r="E7" s="2">
        <v>30</v>
      </c>
      <c r="F7" s="2">
        <f t="shared" si="0"/>
        <v>4.8000000000000043</v>
      </c>
      <c r="G7" s="2">
        <f t="shared" si="1"/>
        <v>1.4625228519195625</v>
      </c>
    </row>
    <row r="8" spans="2:7" x14ac:dyDescent="0.25">
      <c r="B8" s="17" t="s">
        <v>58</v>
      </c>
      <c r="C8" s="2">
        <v>5.77</v>
      </c>
      <c r="D8" s="45">
        <v>6.13</v>
      </c>
      <c r="E8" s="37">
        <v>100</v>
      </c>
      <c r="F8" s="2">
        <f t="shared" si="0"/>
        <v>36.000000000000028</v>
      </c>
      <c r="G8" s="2">
        <f t="shared" si="1"/>
        <v>6.2391681109185493</v>
      </c>
    </row>
    <row r="10" spans="2:7" x14ac:dyDescent="0.25">
      <c r="B10" s="2" t="s">
        <v>12</v>
      </c>
      <c r="C10" s="2">
        <f>SUM(C5:C8)</f>
        <v>83.82</v>
      </c>
      <c r="D10" s="2">
        <f>SUM(D5:D8)</f>
        <v>85.859999999999985</v>
      </c>
      <c r="E10" s="2">
        <f>SUM(E5:E8)</f>
        <v>175</v>
      </c>
      <c r="F10" s="18">
        <f>SUM(F5:F8)</f>
        <v>71.10000000000008</v>
      </c>
      <c r="G10" s="2">
        <f>AVERAGE(G5:G8)</f>
        <v>3.1537177273193722</v>
      </c>
    </row>
    <row r="11" spans="2:7" x14ac:dyDescent="0.25">
      <c r="B11" s="23" t="s">
        <v>16</v>
      </c>
      <c r="C11" s="47">
        <f>(D5*E5)+(D6*E6)+(D7*E7)</f>
        <v>1632.45</v>
      </c>
      <c r="D11" s="47"/>
      <c r="E11" s="47"/>
      <c r="F11" s="47"/>
      <c r="G11" s="47"/>
    </row>
    <row r="12" spans="2:7" x14ac:dyDescent="0.25">
      <c r="B12" s="23" t="s">
        <v>17</v>
      </c>
      <c r="C12" s="47">
        <f>(F10/C11)*100</f>
        <v>4.3554167049526828</v>
      </c>
      <c r="D12" s="47"/>
      <c r="E12" s="47"/>
      <c r="F12" s="47"/>
      <c r="G12" s="47"/>
    </row>
  </sheetData>
  <mergeCells count="2">
    <mergeCell ref="C11:G11"/>
    <mergeCell ref="C12:G12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4"/>
  <sheetViews>
    <sheetView workbookViewId="0">
      <selection activeCell="G10" sqref="G10"/>
    </sheetView>
  </sheetViews>
  <sheetFormatPr defaultRowHeight="15" x14ac:dyDescent="0.25"/>
  <sheetData>
    <row r="3" spans="2:7" ht="15.75" thickBot="1" x14ac:dyDescent="0.3"/>
    <row r="4" spans="2:7" x14ac:dyDescent="0.25">
      <c r="B4" s="25" t="s">
        <v>7</v>
      </c>
      <c r="C4" s="7" t="s">
        <v>5</v>
      </c>
      <c r="D4" s="7" t="s">
        <v>3</v>
      </c>
      <c r="E4" s="7" t="s">
        <v>6</v>
      </c>
      <c r="F4" s="26" t="s">
        <v>0</v>
      </c>
      <c r="G4" s="27" t="s">
        <v>9</v>
      </c>
    </row>
    <row r="5" spans="2:7" x14ac:dyDescent="0.25">
      <c r="B5" s="10" t="s">
        <v>53</v>
      </c>
      <c r="C5" s="2">
        <v>16.93</v>
      </c>
      <c r="D5" s="44">
        <v>17.82</v>
      </c>
      <c r="E5" s="2">
        <v>90</v>
      </c>
      <c r="F5" s="2">
        <f t="shared" ref="F5:F10" si="0">(D5-C5)*E5</f>
        <v>80.100000000000051</v>
      </c>
      <c r="G5" s="2">
        <f t="shared" ref="G5:G10" si="1">(F5/(C5*E5))*100</f>
        <v>5.2569403425871268</v>
      </c>
    </row>
    <row r="6" spans="2:7" x14ac:dyDescent="0.25">
      <c r="B6" s="10" t="s">
        <v>39</v>
      </c>
      <c r="C6" s="2">
        <v>21.72</v>
      </c>
      <c r="D6" s="36">
        <v>22.54</v>
      </c>
      <c r="E6" s="2">
        <v>10</v>
      </c>
      <c r="F6" s="2">
        <f t="shared" si="0"/>
        <v>8.2000000000000028</v>
      </c>
      <c r="G6" s="2">
        <f t="shared" si="1"/>
        <v>3.7753222836095777</v>
      </c>
    </row>
    <row r="7" spans="2:7" x14ac:dyDescent="0.25">
      <c r="B7" s="10" t="s">
        <v>54</v>
      </c>
      <c r="C7" s="2">
        <v>17.5</v>
      </c>
      <c r="D7" s="45">
        <v>17.96</v>
      </c>
      <c r="E7" s="2">
        <v>30</v>
      </c>
      <c r="F7" s="2">
        <f t="shared" si="0"/>
        <v>13.800000000000026</v>
      </c>
      <c r="G7" s="2">
        <f t="shared" si="1"/>
        <v>2.6285714285714334</v>
      </c>
    </row>
    <row r="8" spans="2:7" x14ac:dyDescent="0.25">
      <c r="B8" s="10" t="s">
        <v>55</v>
      </c>
      <c r="C8" s="2">
        <v>12.8</v>
      </c>
      <c r="D8" s="45">
        <v>13.5</v>
      </c>
      <c r="E8" s="37">
        <v>20</v>
      </c>
      <c r="F8" s="2">
        <f t="shared" si="0"/>
        <v>13.999999999999986</v>
      </c>
      <c r="G8" s="2">
        <f t="shared" si="1"/>
        <v>5.4687499999999947</v>
      </c>
    </row>
    <row r="9" spans="2:7" x14ac:dyDescent="0.25">
      <c r="B9" s="10" t="s">
        <v>48</v>
      </c>
      <c r="C9" s="2">
        <v>22.93</v>
      </c>
      <c r="D9" s="45">
        <v>24.12</v>
      </c>
      <c r="E9" s="37">
        <v>10</v>
      </c>
      <c r="F9" s="2">
        <f t="shared" si="0"/>
        <v>11.900000000000013</v>
      </c>
      <c r="G9" s="2">
        <f t="shared" si="1"/>
        <v>5.1897078063672097</v>
      </c>
    </row>
    <row r="10" spans="2:7" x14ac:dyDescent="0.25">
      <c r="B10" s="10" t="s">
        <v>41</v>
      </c>
      <c r="C10" s="2">
        <v>10.94</v>
      </c>
      <c r="D10" s="45">
        <v>11.08</v>
      </c>
      <c r="E10" s="37">
        <v>50</v>
      </c>
      <c r="F10" s="37">
        <f t="shared" si="0"/>
        <v>7.0000000000000284</v>
      </c>
      <c r="G10" s="37">
        <f t="shared" si="1"/>
        <v>1.2797074954296213</v>
      </c>
    </row>
    <row r="12" spans="2:7" x14ac:dyDescent="0.25">
      <c r="B12" s="2" t="s">
        <v>12</v>
      </c>
      <c r="C12" s="2">
        <f>SUM(C5:C9)</f>
        <v>91.88</v>
      </c>
      <c r="D12" s="2">
        <f>SUM(D5:D10)</f>
        <v>107.02</v>
      </c>
      <c r="E12" s="2">
        <f>SUM(E5:E10)</f>
        <v>210</v>
      </c>
      <c r="F12" s="18">
        <f>SUM(F5:F10)</f>
        <v>135.00000000000011</v>
      </c>
      <c r="G12" s="2">
        <f>AVERAGE(G5:G10)</f>
        <v>3.933166559427494</v>
      </c>
    </row>
    <row r="13" spans="2:7" x14ac:dyDescent="0.25">
      <c r="B13" s="23" t="s">
        <v>16</v>
      </c>
      <c r="C13" s="47">
        <f>(D5*E5)+(D6*E6)+(D7*E7)</f>
        <v>2368</v>
      </c>
      <c r="D13" s="47"/>
      <c r="E13" s="47"/>
      <c r="F13" s="47"/>
      <c r="G13" s="47"/>
    </row>
    <row r="14" spans="2:7" x14ac:dyDescent="0.25">
      <c r="B14" s="23" t="s">
        <v>17</v>
      </c>
      <c r="C14" s="47">
        <f>(F12/C13)*100</f>
        <v>5.7010135135135185</v>
      </c>
      <c r="D14" s="47"/>
      <c r="E14" s="47"/>
      <c r="F14" s="47"/>
      <c r="G14" s="47"/>
    </row>
  </sheetData>
  <mergeCells count="2">
    <mergeCell ref="C13:G13"/>
    <mergeCell ref="C14:G14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3"/>
  <sheetViews>
    <sheetView workbookViewId="0">
      <selection activeCell="B7" sqref="B7"/>
    </sheetView>
  </sheetViews>
  <sheetFormatPr defaultRowHeight="15" x14ac:dyDescent="0.25"/>
  <sheetData>
    <row r="3" spans="2:7" ht="15.75" thickBot="1" x14ac:dyDescent="0.3"/>
    <row r="4" spans="2:7" x14ac:dyDescent="0.25">
      <c r="B4" s="25" t="s">
        <v>7</v>
      </c>
      <c r="C4" s="7" t="s">
        <v>5</v>
      </c>
      <c r="D4" s="7" t="s">
        <v>3</v>
      </c>
      <c r="E4" s="7" t="s">
        <v>6</v>
      </c>
      <c r="F4" s="26" t="s">
        <v>0</v>
      </c>
      <c r="G4" s="27" t="s">
        <v>9</v>
      </c>
    </row>
    <row r="5" spans="2:7" x14ac:dyDescent="0.25">
      <c r="B5" s="39" t="s">
        <v>50</v>
      </c>
      <c r="C5" s="2">
        <v>22.93</v>
      </c>
      <c r="D5" s="39">
        <v>23.91</v>
      </c>
      <c r="E5" s="2">
        <v>10</v>
      </c>
      <c r="F5" s="2">
        <f>(D5-C5)*E5</f>
        <v>9.8000000000000043</v>
      </c>
      <c r="G5" s="2">
        <f>(F5/(C5*E5))*100</f>
        <v>4.2738770170082878</v>
      </c>
    </row>
    <row r="6" spans="2:7" x14ac:dyDescent="0.25">
      <c r="B6" s="39" t="s">
        <v>50</v>
      </c>
      <c r="C6" s="2">
        <v>22.93</v>
      </c>
      <c r="D6" s="2">
        <v>24</v>
      </c>
      <c r="E6" s="2">
        <v>10</v>
      </c>
      <c r="F6" s="2">
        <f>(D6-C6)*E6</f>
        <v>10.700000000000003</v>
      </c>
      <c r="G6" s="2">
        <f>(F6/(C6*E6))*100</f>
        <v>4.6663759267335374</v>
      </c>
    </row>
    <row r="7" spans="2:7" x14ac:dyDescent="0.25">
      <c r="B7" s="39" t="s">
        <v>51</v>
      </c>
      <c r="C7" s="2">
        <v>81.09</v>
      </c>
      <c r="D7" s="33">
        <v>84.3</v>
      </c>
      <c r="E7" s="2">
        <v>5</v>
      </c>
      <c r="F7" s="2">
        <f>(D7-C7)*E7</f>
        <v>16.049999999999969</v>
      </c>
      <c r="G7" s="2">
        <f>(F7/(C7*E7))*100</f>
        <v>3.9585645578986228</v>
      </c>
    </row>
    <row r="8" spans="2:7" x14ac:dyDescent="0.25">
      <c r="B8" s="39" t="s">
        <v>51</v>
      </c>
      <c r="C8" s="2">
        <v>81.09</v>
      </c>
      <c r="D8" s="33">
        <v>84.2</v>
      </c>
      <c r="E8" s="37">
        <v>5</v>
      </c>
      <c r="F8" s="2">
        <f>(D8-C8)*E8</f>
        <v>15.549999999999997</v>
      </c>
      <c r="G8" s="2">
        <f>(F8/(C8*E8))*100</f>
        <v>3.8352447897397939</v>
      </c>
    </row>
    <row r="9" spans="2:7" x14ac:dyDescent="0.25">
      <c r="B9" s="38" t="s">
        <v>52</v>
      </c>
      <c r="C9" s="2">
        <v>12.8</v>
      </c>
      <c r="D9" s="33">
        <v>13.45</v>
      </c>
      <c r="E9" s="37">
        <v>40</v>
      </c>
      <c r="F9" s="2">
        <f>(D9-C9)*E9</f>
        <v>25.999999999999943</v>
      </c>
      <c r="G9" s="2">
        <f>(F9/(C9*E9))*100</f>
        <v>5.0781249999999893</v>
      </c>
    </row>
    <row r="11" spans="2:7" x14ac:dyDescent="0.25">
      <c r="B11" s="2" t="s">
        <v>12</v>
      </c>
      <c r="C11" s="2">
        <f>SUM(C5:C9)</f>
        <v>220.84000000000003</v>
      </c>
      <c r="D11" s="2">
        <f>SUM(D5:D9)</f>
        <v>229.85999999999996</v>
      </c>
      <c r="E11" s="2">
        <f>SUM(E5:E9)</f>
        <v>70</v>
      </c>
      <c r="F11" s="18">
        <f>SUM(F5:F9)</f>
        <v>78.099999999999909</v>
      </c>
      <c r="G11" s="2">
        <f>AVERAGE(G5:G9)</f>
        <v>4.3624374582760463</v>
      </c>
    </row>
    <row r="12" spans="2:7" x14ac:dyDescent="0.25">
      <c r="B12" s="23" t="s">
        <v>16</v>
      </c>
      <c r="C12" s="47">
        <f>(D5*E5)+(D6*E6)+(D7*E7)</f>
        <v>900.6</v>
      </c>
      <c r="D12" s="47"/>
      <c r="E12" s="47"/>
      <c r="F12" s="47"/>
      <c r="G12" s="47"/>
    </row>
    <row r="13" spans="2:7" x14ac:dyDescent="0.25">
      <c r="B13" s="23" t="s">
        <v>17</v>
      </c>
      <c r="C13" s="47">
        <f>(F11/C12)*100</f>
        <v>8.6719964468132247</v>
      </c>
      <c r="D13" s="47"/>
      <c r="E13" s="47"/>
      <c r="F13" s="47"/>
      <c r="G13" s="47"/>
    </row>
  </sheetData>
  <mergeCells count="2">
    <mergeCell ref="C12:G12"/>
    <mergeCell ref="C13:G13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0"/>
  <sheetViews>
    <sheetView workbookViewId="0">
      <selection activeCell="C10" sqref="C10:G10"/>
    </sheetView>
  </sheetViews>
  <sheetFormatPr defaultRowHeight="15" x14ac:dyDescent="0.25"/>
  <sheetData>
    <row r="3" spans="2:7" ht="15.75" thickBot="1" x14ac:dyDescent="0.3"/>
    <row r="4" spans="2:7" ht="15.75" thickBot="1" x14ac:dyDescent="0.3">
      <c r="B4" s="5" t="s">
        <v>7</v>
      </c>
      <c r="C4" s="6" t="s">
        <v>5</v>
      </c>
      <c r="D4" s="7" t="s">
        <v>3</v>
      </c>
      <c r="E4" s="6" t="s">
        <v>6</v>
      </c>
      <c r="F4" s="13" t="s">
        <v>0</v>
      </c>
      <c r="G4" s="8" t="s">
        <v>9</v>
      </c>
    </row>
    <row r="5" spans="2:7" x14ac:dyDescent="0.25">
      <c r="B5" s="17" t="s">
        <v>48</v>
      </c>
      <c r="C5" s="4">
        <v>22.93</v>
      </c>
      <c r="D5" s="21">
        <v>23.69</v>
      </c>
      <c r="E5" s="4">
        <v>25</v>
      </c>
      <c r="F5" s="4">
        <f>(D5-C5)*E5</f>
        <v>19.000000000000039</v>
      </c>
      <c r="G5" s="4">
        <f>(F5/(C5*E5))*100</f>
        <v>3.3144352376799024</v>
      </c>
    </row>
    <row r="6" spans="2:7" x14ac:dyDescent="0.25">
      <c r="B6" s="17" t="s">
        <v>49</v>
      </c>
      <c r="C6" s="2">
        <v>2.1</v>
      </c>
      <c r="D6" s="2">
        <v>2.15</v>
      </c>
      <c r="E6" s="2">
        <v>200</v>
      </c>
      <c r="F6" s="4">
        <f>(D6-C6)*E6</f>
        <v>9.9999999999999645</v>
      </c>
      <c r="G6" s="4">
        <f>(F6/(C6*E6))*100</f>
        <v>2.3809523809523725</v>
      </c>
    </row>
    <row r="8" spans="2:7" x14ac:dyDescent="0.25">
      <c r="B8" s="2" t="s">
        <v>12</v>
      </c>
      <c r="C8" s="2">
        <f>SUM(C5:C6)</f>
        <v>25.03</v>
      </c>
      <c r="D8" s="2">
        <f>SUM(D5:D6)</f>
        <v>25.84</v>
      </c>
      <c r="E8" s="2">
        <f>SUM(E5:E6)</f>
        <v>225</v>
      </c>
      <c r="F8" s="18">
        <f>SUM(F5:F6)</f>
        <v>29.000000000000004</v>
      </c>
      <c r="G8" s="2">
        <f>AVERAGE(G5:G6)</f>
        <v>2.8476938093161372</v>
      </c>
    </row>
    <row r="9" spans="2:7" x14ac:dyDescent="0.25">
      <c r="B9" s="23" t="s">
        <v>16</v>
      </c>
      <c r="C9" s="47" t="e">
        <f>(D5*E5)+(D6*E6)+(#REF!*#REF!)</f>
        <v>#REF!</v>
      </c>
      <c r="D9" s="47"/>
      <c r="E9" s="47"/>
      <c r="F9" s="47"/>
      <c r="G9" s="47"/>
    </row>
    <row r="10" spans="2:7" x14ac:dyDescent="0.25">
      <c r="B10" s="23" t="s">
        <v>17</v>
      </c>
      <c r="C10" s="47" t="e">
        <f>(F8/C9)*100</f>
        <v>#REF!</v>
      </c>
      <c r="D10" s="47"/>
      <c r="E10" s="47"/>
      <c r="F10" s="47"/>
      <c r="G10" s="47"/>
    </row>
  </sheetData>
  <mergeCells count="2">
    <mergeCell ref="C9:G9"/>
    <mergeCell ref="C10:G10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4"/>
  <sheetViews>
    <sheetView workbookViewId="0">
      <selection activeCell="B5" sqref="B5"/>
    </sheetView>
  </sheetViews>
  <sheetFormatPr defaultRowHeight="15" x14ac:dyDescent="0.25"/>
  <sheetData>
    <row r="3" spans="2:7" ht="15.75" thickBot="1" x14ac:dyDescent="0.3"/>
    <row r="4" spans="2:7" x14ac:dyDescent="0.25">
      <c r="B4" s="25" t="s">
        <v>7</v>
      </c>
      <c r="C4" s="7" t="s">
        <v>5</v>
      </c>
      <c r="D4" s="7" t="s">
        <v>3</v>
      </c>
      <c r="E4" s="7" t="s">
        <v>6</v>
      </c>
      <c r="F4" s="26" t="s">
        <v>0</v>
      </c>
      <c r="G4" s="27" t="s">
        <v>9</v>
      </c>
    </row>
    <row r="5" spans="2:7" x14ac:dyDescent="0.25">
      <c r="B5" s="17" t="s">
        <v>43</v>
      </c>
      <c r="C5" s="2">
        <v>7.99</v>
      </c>
      <c r="D5" s="21">
        <v>8.43</v>
      </c>
      <c r="E5" s="21">
        <v>80</v>
      </c>
      <c r="F5" s="2">
        <f t="shared" ref="F5:F11" si="0">(D5-C5)*E5</f>
        <v>35.19999999999996</v>
      </c>
      <c r="G5" s="2">
        <f t="shared" ref="G5:G11" si="1">(F5/(C5*E5))*100</f>
        <v>5.5068836045056253</v>
      </c>
    </row>
    <row r="6" spans="2:7" x14ac:dyDescent="0.25">
      <c r="B6" s="17" t="s">
        <v>44</v>
      </c>
      <c r="C6" s="2">
        <v>81.09</v>
      </c>
      <c r="D6" s="10">
        <v>84</v>
      </c>
      <c r="E6" s="2">
        <v>8</v>
      </c>
      <c r="F6" s="2">
        <f t="shared" si="0"/>
        <v>23.279999999999973</v>
      </c>
      <c r="G6" s="2">
        <f t="shared" si="1"/>
        <v>3.5886052534221191</v>
      </c>
    </row>
    <row r="7" spans="2:7" x14ac:dyDescent="0.25">
      <c r="B7" s="17" t="s">
        <v>45</v>
      </c>
      <c r="C7" s="2">
        <v>1.56</v>
      </c>
      <c r="D7" s="31">
        <v>1.62</v>
      </c>
      <c r="E7" s="2">
        <v>40</v>
      </c>
      <c r="F7" s="2">
        <f t="shared" si="0"/>
        <v>2.4000000000000021</v>
      </c>
      <c r="G7" s="2">
        <f t="shared" si="1"/>
        <v>3.8461538461538494</v>
      </c>
    </row>
    <row r="8" spans="2:7" x14ac:dyDescent="0.25">
      <c r="B8" s="17" t="s">
        <v>26</v>
      </c>
      <c r="C8" s="2">
        <v>9.77</v>
      </c>
      <c r="D8" s="10">
        <v>10.050000000000001</v>
      </c>
      <c r="E8" s="2">
        <v>30</v>
      </c>
      <c r="F8" s="32">
        <f t="shared" si="0"/>
        <v>8.4000000000000341</v>
      </c>
      <c r="G8" s="32">
        <f t="shared" si="1"/>
        <v>2.8659160696008308</v>
      </c>
    </row>
    <row r="9" spans="2:7" x14ac:dyDescent="0.25">
      <c r="B9" s="17" t="s">
        <v>41</v>
      </c>
      <c r="C9" s="2">
        <v>10.7</v>
      </c>
      <c r="D9" s="10">
        <v>11.18</v>
      </c>
      <c r="E9" s="2">
        <v>160</v>
      </c>
      <c r="F9" s="2">
        <f t="shared" si="0"/>
        <v>76.800000000000068</v>
      </c>
      <c r="G9" s="2">
        <f t="shared" si="1"/>
        <v>4.485981308411219</v>
      </c>
    </row>
    <row r="10" spans="2:7" x14ac:dyDescent="0.25">
      <c r="B10" s="17" t="s">
        <v>46</v>
      </c>
      <c r="C10" s="2">
        <v>7.99</v>
      </c>
      <c r="D10" s="10">
        <v>8.5</v>
      </c>
      <c r="E10" s="2">
        <v>100</v>
      </c>
      <c r="F10" s="2">
        <f t="shared" si="0"/>
        <v>50.999999999999979</v>
      </c>
      <c r="G10" s="2">
        <f t="shared" si="1"/>
        <v>6.3829787234042517</v>
      </c>
    </row>
    <row r="11" spans="2:7" x14ac:dyDescent="0.25">
      <c r="B11" s="17" t="s">
        <v>47</v>
      </c>
      <c r="C11" s="2">
        <v>10.7</v>
      </c>
      <c r="D11" s="10">
        <v>11.1</v>
      </c>
      <c r="E11" s="2">
        <v>100</v>
      </c>
      <c r="F11" s="2">
        <f t="shared" si="0"/>
        <v>40.000000000000036</v>
      </c>
      <c r="G11" s="2">
        <f t="shared" si="1"/>
        <v>3.7383177570093489</v>
      </c>
    </row>
    <row r="13" spans="2:7" x14ac:dyDescent="0.25">
      <c r="B13" s="2" t="s">
        <v>12</v>
      </c>
      <c r="C13" s="2">
        <f>SUM(C5:C11)</f>
        <v>129.79999999999998</v>
      </c>
      <c r="D13" s="2">
        <f>SUM(D5:D11)</f>
        <v>134.88</v>
      </c>
      <c r="E13" s="2">
        <f>SUM(E5:E11)</f>
        <v>518</v>
      </c>
      <c r="F13" s="18">
        <f>SUM(F5:F11)</f>
        <v>237.08000000000004</v>
      </c>
      <c r="G13" s="2">
        <f>AVERAGE(G5:G11)</f>
        <v>4.344976651786749</v>
      </c>
    </row>
    <row r="14" spans="2:7" x14ac:dyDescent="0.25">
      <c r="B14" s="23" t="s">
        <v>17</v>
      </c>
      <c r="C14" s="47">
        <f>AVERAGE(G5:G9)</f>
        <v>4.0587080164187288</v>
      </c>
      <c r="D14" s="47"/>
      <c r="E14" s="47"/>
      <c r="F14" s="47"/>
      <c r="G14" s="47"/>
    </row>
  </sheetData>
  <mergeCells count="1">
    <mergeCell ref="C14:G14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2"/>
  <sheetViews>
    <sheetView workbookViewId="0">
      <selection activeCell="C11" sqref="C11:G11"/>
    </sheetView>
  </sheetViews>
  <sheetFormatPr defaultRowHeight="15" x14ac:dyDescent="0.25"/>
  <sheetData>
    <row r="3" spans="2:7" ht="15.75" thickBot="1" x14ac:dyDescent="0.3"/>
    <row r="4" spans="2:7" ht="15.75" thickBot="1" x14ac:dyDescent="0.3">
      <c r="B4" s="5" t="s">
        <v>7</v>
      </c>
      <c r="C4" s="6" t="s">
        <v>5</v>
      </c>
      <c r="D4" s="7" t="s">
        <v>3</v>
      </c>
      <c r="E4" s="6" t="s">
        <v>6</v>
      </c>
      <c r="F4" s="13" t="s">
        <v>0</v>
      </c>
      <c r="G4" s="8" t="s">
        <v>9</v>
      </c>
    </row>
    <row r="5" spans="2:7" x14ac:dyDescent="0.25">
      <c r="B5" s="17" t="s">
        <v>39</v>
      </c>
      <c r="C5" s="4">
        <v>20.98</v>
      </c>
      <c r="D5" s="21">
        <v>22.15</v>
      </c>
      <c r="E5" s="4">
        <v>20</v>
      </c>
      <c r="F5" s="4">
        <f>(D5-C5)*E5</f>
        <v>23.399999999999963</v>
      </c>
      <c r="G5" s="4">
        <f>(F5/(C5*E5))*100</f>
        <v>5.5767397521448911</v>
      </c>
    </row>
    <row r="6" spans="2:7" x14ac:dyDescent="0.25">
      <c r="B6" s="17" t="s">
        <v>40</v>
      </c>
      <c r="C6" s="2">
        <v>82.85</v>
      </c>
      <c r="D6" s="2">
        <v>85.25</v>
      </c>
      <c r="E6" s="2">
        <v>5</v>
      </c>
      <c r="F6" s="4">
        <f>(D6-C6)*E6</f>
        <v>12.000000000000028</v>
      </c>
      <c r="G6" s="4">
        <f>(F6/(C6*E6))*100</f>
        <v>2.8968014484007312</v>
      </c>
    </row>
    <row r="7" spans="2:7" x14ac:dyDescent="0.25">
      <c r="B7" s="17" t="s">
        <v>22</v>
      </c>
      <c r="C7" s="2">
        <v>14.84</v>
      </c>
      <c r="D7" s="33">
        <v>15.85</v>
      </c>
      <c r="E7" s="2">
        <v>6</v>
      </c>
      <c r="F7" s="4">
        <f>(D7-C7)*E7</f>
        <v>6.0599999999999987</v>
      </c>
      <c r="G7" s="4">
        <f>(F7/(C7*E7))*100</f>
        <v>6.8059299191374656</v>
      </c>
    </row>
    <row r="8" spans="2:7" x14ac:dyDescent="0.25">
      <c r="B8" s="17" t="s">
        <v>41</v>
      </c>
      <c r="C8" s="14">
        <v>10.7</v>
      </c>
      <c r="D8" s="34">
        <v>11.02</v>
      </c>
      <c r="E8" s="35">
        <v>60</v>
      </c>
      <c r="F8" s="4">
        <f>(D8-C8)*E8</f>
        <v>19.200000000000017</v>
      </c>
      <c r="G8" s="4">
        <f>(F8/(C8*E8))*100</f>
        <v>2.9906542056074792</v>
      </c>
    </row>
    <row r="10" spans="2:7" x14ac:dyDescent="0.25">
      <c r="B10" s="2" t="s">
        <v>12</v>
      </c>
      <c r="C10" s="2">
        <f>SUM(C5:C8)</f>
        <v>129.37</v>
      </c>
      <c r="D10" s="2">
        <f>SUM(D5:D8)</f>
        <v>134.27000000000001</v>
      </c>
      <c r="E10" s="2">
        <f>SUM(E5:E8)</f>
        <v>91</v>
      </c>
      <c r="F10" s="18">
        <f>SUM(F5:F8)</f>
        <v>60.660000000000011</v>
      </c>
      <c r="G10" s="2">
        <f>AVERAGE(G5:G7)</f>
        <v>5.0931570398943622</v>
      </c>
    </row>
    <row r="11" spans="2:7" x14ac:dyDescent="0.25">
      <c r="B11" s="23" t="s">
        <v>16</v>
      </c>
      <c r="C11" s="47">
        <f>(D5*E5)+(D6*E6)+(D7*E7)</f>
        <v>964.35</v>
      </c>
      <c r="D11" s="47"/>
      <c r="E11" s="47"/>
      <c r="F11" s="47"/>
      <c r="G11" s="47"/>
    </row>
    <row r="12" spans="2:7" x14ac:dyDescent="0.25">
      <c r="B12" s="23" t="s">
        <v>17</v>
      </c>
      <c r="C12" s="47">
        <f>(F10/C11)*100</f>
        <v>6.2902473168455444</v>
      </c>
      <c r="D12" s="47"/>
      <c r="E12" s="47"/>
      <c r="F12" s="47"/>
      <c r="G12" s="47"/>
    </row>
  </sheetData>
  <mergeCells count="2">
    <mergeCell ref="C11:G11"/>
    <mergeCell ref="C12:G12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1"/>
  <sheetViews>
    <sheetView workbookViewId="0">
      <selection activeCell="C7" sqref="C7"/>
    </sheetView>
  </sheetViews>
  <sheetFormatPr defaultRowHeight="15" x14ac:dyDescent="0.25"/>
  <sheetData>
    <row r="3" spans="2:7" ht="15.75" thickBot="1" x14ac:dyDescent="0.3"/>
    <row r="4" spans="2:7" ht="15.75" thickBot="1" x14ac:dyDescent="0.3">
      <c r="B4" s="5" t="s">
        <v>7</v>
      </c>
      <c r="C4" s="6" t="s">
        <v>5</v>
      </c>
      <c r="D4" s="7" t="s">
        <v>3</v>
      </c>
      <c r="E4" s="6" t="s">
        <v>6</v>
      </c>
      <c r="F4" s="13" t="s">
        <v>0</v>
      </c>
      <c r="G4" s="8" t="s">
        <v>9</v>
      </c>
    </row>
    <row r="5" spans="2:7" x14ac:dyDescent="0.25">
      <c r="B5" s="17" t="s">
        <v>37</v>
      </c>
      <c r="C5" s="4">
        <v>3.41</v>
      </c>
      <c r="D5" s="21">
        <v>3.5</v>
      </c>
      <c r="E5" s="4">
        <v>40</v>
      </c>
      <c r="F5" s="4">
        <f>(D5-C5)*E5</f>
        <v>3.5999999999999943</v>
      </c>
      <c r="G5" s="4">
        <f>(F5/(C5*E5))*100</f>
        <v>2.6392961876832799</v>
      </c>
    </row>
    <row r="6" spans="2:7" x14ac:dyDescent="0.25">
      <c r="B6" s="17" t="s">
        <v>38</v>
      </c>
      <c r="C6" s="2">
        <v>5.95</v>
      </c>
      <c r="D6" s="2">
        <v>6.4</v>
      </c>
      <c r="E6" s="2">
        <v>50</v>
      </c>
      <c r="F6" s="4">
        <f>(D6-C6)*E6</f>
        <v>22.500000000000007</v>
      </c>
      <c r="G6" s="4">
        <f>(F6/(C6*E6))*100</f>
        <v>7.5630252100840361</v>
      </c>
    </row>
    <row r="7" spans="2:7" x14ac:dyDescent="0.25">
      <c r="B7" s="17" t="s">
        <v>22</v>
      </c>
      <c r="C7" s="2">
        <v>14.84</v>
      </c>
      <c r="D7" s="33">
        <v>15.75</v>
      </c>
      <c r="E7" s="2">
        <v>30</v>
      </c>
      <c r="F7" s="4">
        <f>(D7-C7)*E7</f>
        <v>27.300000000000004</v>
      </c>
      <c r="G7" s="4">
        <f>(F7/(C7*E7))*100</f>
        <v>6.1320754716981147</v>
      </c>
    </row>
    <row r="9" spans="2:7" x14ac:dyDescent="0.25">
      <c r="B9" s="2" t="s">
        <v>12</v>
      </c>
      <c r="C9" s="2">
        <f>SUM(C5:C7)</f>
        <v>24.2</v>
      </c>
      <c r="D9" s="2">
        <f>SUM(D5:D7)</f>
        <v>25.65</v>
      </c>
      <c r="E9" s="2">
        <f>SUM(E5:E7)</f>
        <v>120</v>
      </c>
      <c r="F9" s="18">
        <f>SUM(F5:F7)</f>
        <v>53.400000000000006</v>
      </c>
      <c r="G9" s="2">
        <f>AVERAGE(G5:G7)</f>
        <v>5.4447989564884764</v>
      </c>
    </row>
    <row r="10" spans="2:7" x14ac:dyDescent="0.25">
      <c r="B10" s="23" t="s">
        <v>16</v>
      </c>
      <c r="C10" s="47">
        <f>(D5*E5)+(D6*E6)+(D7*E7)</f>
        <v>932.5</v>
      </c>
      <c r="D10" s="47"/>
      <c r="E10" s="47"/>
      <c r="F10" s="47"/>
      <c r="G10" s="47"/>
    </row>
    <row r="11" spans="2:7" x14ac:dyDescent="0.25">
      <c r="B11" s="23" t="s">
        <v>17</v>
      </c>
      <c r="C11" s="47">
        <f>(F9/C10)*100</f>
        <v>5.7265415549597858</v>
      </c>
      <c r="D11" s="47"/>
      <c r="E11" s="47"/>
      <c r="F11" s="47"/>
      <c r="G11" s="47"/>
    </row>
  </sheetData>
  <mergeCells count="2">
    <mergeCell ref="C10:G10"/>
    <mergeCell ref="C11:G11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Outubro</vt:lpstr>
      <vt:lpstr>28-10-19</vt:lpstr>
      <vt:lpstr>23-10-19</vt:lpstr>
      <vt:lpstr>22-10-19</vt:lpstr>
      <vt:lpstr>21-10-19</vt:lpstr>
      <vt:lpstr>18-10-19</vt:lpstr>
      <vt:lpstr>17-10-19</vt:lpstr>
      <vt:lpstr>16-10-19</vt:lpstr>
      <vt:lpstr>15-10-19</vt:lpstr>
      <vt:lpstr>11-10-19</vt:lpstr>
      <vt:lpstr>07-10-19</vt:lpstr>
      <vt:lpstr>08-10-19</vt:lpstr>
      <vt:lpstr>09-10-19</vt:lpstr>
      <vt:lpstr>01-10-19</vt:lpstr>
      <vt:lpstr>02-10-19</vt:lpstr>
      <vt:lpstr>03-10-19</vt:lpstr>
      <vt:lpstr>04-10-19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2019-10-29T13:51:48Z</dcterms:modified>
</cp:coreProperties>
</file>