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6755" windowHeight="7590"/>
  </bookViews>
  <sheets>
    <sheet name="Janeiro" sheetId="1" r:id="rId1"/>
    <sheet name="19-01-20" sheetId="53" r:id="rId2"/>
    <sheet name="02-01-20" sheetId="5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0" i="1" l="1"/>
  <c r="C24" i="1" l="1"/>
  <c r="C13" i="53"/>
  <c r="G12" i="53"/>
  <c r="E12" i="53"/>
  <c r="D12" i="53"/>
  <c r="C12" i="53"/>
  <c r="G10" i="53"/>
  <c r="F9" i="53"/>
  <c r="G9" i="53" s="1"/>
  <c r="F8" i="53"/>
  <c r="G8" i="53" s="1"/>
  <c r="F12" i="53" l="1"/>
  <c r="C14" i="53" s="1"/>
  <c r="F8" i="51"/>
  <c r="I21" i="1" l="1"/>
  <c r="H21" i="1"/>
  <c r="G21" i="1"/>
  <c r="F21" i="1"/>
  <c r="D21" i="1"/>
  <c r="C21" i="1"/>
  <c r="J21" i="1" l="1"/>
  <c r="C13" i="51" l="1"/>
  <c r="E12" i="51"/>
  <c r="D12" i="51"/>
  <c r="C12" i="51"/>
  <c r="G10" i="51"/>
  <c r="F9" i="51"/>
  <c r="G9" i="51" s="1"/>
  <c r="G8" i="51"/>
  <c r="F12" i="51" l="1"/>
  <c r="G12" i="51"/>
  <c r="C14" i="51" l="1"/>
  <c r="K25" i="1" l="1"/>
  <c r="C25" i="1" l="1"/>
  <c r="H25" i="1" l="1"/>
</calcChain>
</file>

<file path=xl/sharedStrings.xml><?xml version="1.0" encoding="utf-8"?>
<sst xmlns="http://schemas.openxmlformats.org/spreadsheetml/2006/main" count="54" uniqueCount="24">
  <si>
    <t>Lucro</t>
  </si>
  <si>
    <t>Data</t>
  </si>
  <si>
    <t>Compra</t>
  </si>
  <si>
    <t>Venda</t>
  </si>
  <si>
    <t>DayTrade</t>
  </si>
  <si>
    <t>Custo</t>
  </si>
  <si>
    <t>Quantidade</t>
  </si>
  <si>
    <t>Ação</t>
  </si>
  <si>
    <t>Porcentagem</t>
  </si>
  <si>
    <t>Base</t>
  </si>
  <si>
    <t>IR</t>
  </si>
  <si>
    <t>Soma</t>
  </si>
  <si>
    <t>Valor Total</t>
  </si>
  <si>
    <t>Porcentagem Lucro</t>
  </si>
  <si>
    <t>Liq</t>
  </si>
  <si>
    <t>Emolu</t>
  </si>
  <si>
    <t>Lucro day trade</t>
  </si>
  <si>
    <t>Porcentagem day trade</t>
  </si>
  <si>
    <t>s</t>
  </si>
  <si>
    <t>Total</t>
  </si>
  <si>
    <t>HBOR3 </t>
  </si>
  <si>
    <t>VVAR3</t>
  </si>
  <si>
    <t>111,53 </t>
  </si>
  <si>
    <t>Somado com o lucro da clear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</si>
</sst>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16325C"/>
      <name val="Arial"/>
      <family val="2"/>
    </font>
    <font>
      <u/>
      <sz val="11"/>
      <color theme="1"/>
      <name val="Calibri"/>
      <family val="2"/>
      <scheme val="minor"/>
    </font>
    <font>
      <b/>
      <sz val="8"/>
      <color rgb="FF16325C"/>
      <name val="Arial"/>
      <family val="2"/>
    </font>
    <font>
      <sz val="11"/>
      <color rgb="FF5C5F60"/>
      <name val="Montserrat"/>
    </font>
    <font>
      <b/>
      <sz val="9"/>
      <color rgb="FF439A19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5" xfId="0" applyFont="1" applyFill="1" applyBorder="1"/>
    <xf numFmtId="0" fontId="1" fillId="0" borderId="8" xfId="0" applyFont="1" applyFill="1" applyBorder="1"/>
    <xf numFmtId="0" fontId="2" fillId="0" borderId="1" xfId="0" applyFont="1" applyBorder="1"/>
    <xf numFmtId="4" fontId="2" fillId="0" borderId="1" xfId="0" applyNumberFormat="1" applyFont="1" applyBorder="1"/>
    <xf numFmtId="0" fontId="1" fillId="0" borderId="7" xfId="0" applyFont="1" applyFill="1" applyBorder="1"/>
    <xf numFmtId="0" fontId="1" fillId="0" borderId="4" xfId="0" applyFont="1" applyFill="1" applyBorder="1"/>
    <xf numFmtId="0" fontId="0" fillId="0" borderId="0" xfId="0" applyBorder="1"/>
    <xf numFmtId="4" fontId="0" fillId="0" borderId="1" xfId="0" applyNumberFormat="1" applyBorder="1"/>
    <xf numFmtId="0" fontId="2" fillId="0" borderId="0" xfId="0" applyFont="1"/>
    <xf numFmtId="0" fontId="3" fillId="0" borderId="1" xfId="0" applyFont="1" applyBorder="1"/>
    <xf numFmtId="0" fontId="2" fillId="0" borderId="0" xfId="0" applyFont="1" applyBorder="1"/>
    <xf numFmtId="0" fontId="4" fillId="0" borderId="0" xfId="0" applyFont="1"/>
    <xf numFmtId="0" fontId="1" fillId="0" borderId="1" xfId="0" applyFont="1" applyBorder="1"/>
    <xf numFmtId="0" fontId="1" fillId="0" borderId="9" xfId="0" applyFont="1" applyFill="1" applyBorder="1"/>
    <xf numFmtId="0" fontId="1" fillId="0" borderId="10" xfId="0" applyFont="1" applyFill="1" applyBorder="1"/>
    <xf numFmtId="3" fontId="0" fillId="0" borderId="0" xfId="0" applyNumberFormat="1"/>
    <xf numFmtId="0" fontId="5" fillId="0" borderId="0" xfId="0" applyFont="1"/>
    <xf numFmtId="0" fontId="0" fillId="0" borderId="12" xfId="0" applyFill="1" applyBorder="1"/>
    <xf numFmtId="0" fontId="1" fillId="0" borderId="11" xfId="0" applyFont="1" applyFill="1" applyBorder="1"/>
    <xf numFmtId="4" fontId="0" fillId="0" borderId="1" xfId="0" applyNumberFormat="1" applyFill="1" applyBorder="1"/>
    <xf numFmtId="4" fontId="0" fillId="0" borderId="0" xfId="0" applyNumberFormat="1"/>
    <xf numFmtId="0" fontId="0" fillId="0" borderId="11" xfId="0" applyBorder="1"/>
    <xf numFmtId="0" fontId="0" fillId="0" borderId="1" xfId="0" applyFill="1" applyBorder="1"/>
    <xf numFmtId="0" fontId="4" fillId="0" borderId="1" xfId="0" applyFont="1" applyBorder="1"/>
    <xf numFmtId="0" fontId="6" fillId="0" borderId="0" xfId="0" applyFont="1"/>
    <xf numFmtId="0" fontId="2" fillId="0" borderId="0" xfId="0" applyFont="1" applyFill="1" applyBorder="1"/>
    <xf numFmtId="3" fontId="4" fillId="0" borderId="0" xfId="0" applyNumberFormat="1" applyFont="1"/>
    <xf numFmtId="3" fontId="2" fillId="0" borderId="0" xfId="0" applyNumberFormat="1" applyFont="1"/>
    <xf numFmtId="4" fontId="2" fillId="0" borderId="0" xfId="0" applyNumberFormat="1" applyFont="1"/>
    <xf numFmtId="0" fontId="0" fillId="0" borderId="0" xfId="0" applyFill="1" applyBorder="1"/>
    <xf numFmtId="0" fontId="2" fillId="0" borderId="13" xfId="0" applyFont="1" applyFill="1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34"/>
  <sheetViews>
    <sheetView tabSelected="1" topLeftCell="A4" workbookViewId="0">
      <selection activeCell="K20" sqref="K20"/>
    </sheetView>
  </sheetViews>
  <sheetFormatPr defaultRowHeight="15" x14ac:dyDescent="0.25"/>
  <cols>
    <col min="2" max="2" width="10.7109375" bestFit="1" customWidth="1"/>
    <col min="3" max="3" width="12" bestFit="1" customWidth="1"/>
    <col min="4" max="4" width="14.28515625" customWidth="1"/>
    <col min="8" max="8" width="11.7109375" bestFit="1" customWidth="1"/>
    <col min="10" max="10" width="15.42578125" customWidth="1"/>
  </cols>
  <sheetData>
    <row r="1" spans="2:24" ht="15.75" thickBot="1" x14ac:dyDescent="0.3"/>
    <row r="2" spans="2:24" ht="15.75" thickBot="1" x14ac:dyDescent="0.3">
      <c r="B2" s="4" t="s">
        <v>1</v>
      </c>
      <c r="C2" s="8" t="s">
        <v>2</v>
      </c>
      <c r="D2" s="11" t="s">
        <v>3</v>
      </c>
      <c r="E2" s="20" t="s">
        <v>4</v>
      </c>
      <c r="F2" s="20" t="s">
        <v>9</v>
      </c>
      <c r="G2" s="21" t="s">
        <v>10</v>
      </c>
      <c r="H2" s="20" t="s">
        <v>14</v>
      </c>
      <c r="I2" s="20" t="s">
        <v>15</v>
      </c>
      <c r="J2" s="25" t="s">
        <v>16</v>
      </c>
    </row>
    <row r="3" spans="2:24" ht="18" x14ac:dyDescent="0.35">
      <c r="B3" s="2">
        <v>43864</v>
      </c>
      <c r="C3" s="35">
        <v>67024</v>
      </c>
      <c r="D3" s="35">
        <v>90115</v>
      </c>
      <c r="E3" s="1" t="s">
        <v>18</v>
      </c>
      <c r="F3" s="35">
        <v>23056</v>
      </c>
      <c r="G3" s="15">
        <v>1.1499999999999999</v>
      </c>
      <c r="H3" s="15">
        <v>33.15</v>
      </c>
      <c r="I3" s="15">
        <v>5.75</v>
      </c>
      <c r="J3" s="15">
        <v>29.63</v>
      </c>
      <c r="K3" s="37"/>
      <c r="O3" s="23"/>
    </row>
    <row r="4" spans="2:24" x14ac:dyDescent="0.25">
      <c r="B4" s="2">
        <v>43865</v>
      </c>
      <c r="C4" s="10"/>
      <c r="D4" s="10"/>
      <c r="E4" s="1" t="s">
        <v>18</v>
      </c>
      <c r="F4" s="10"/>
      <c r="G4" s="9"/>
      <c r="H4" s="9"/>
      <c r="I4" s="9"/>
      <c r="J4" s="9"/>
      <c r="N4" s="27"/>
    </row>
    <row r="5" spans="2:24" x14ac:dyDescent="0.25">
      <c r="B5" s="2">
        <v>43866</v>
      </c>
      <c r="C5" s="10"/>
      <c r="D5" s="10"/>
      <c r="E5" s="1" t="s">
        <v>18</v>
      </c>
      <c r="F5" s="9"/>
      <c r="G5" s="9"/>
      <c r="H5" s="9"/>
      <c r="I5" s="9"/>
      <c r="J5" s="9"/>
      <c r="K5" s="32"/>
      <c r="L5" s="32"/>
      <c r="M5" s="32"/>
      <c r="N5" s="32"/>
      <c r="O5" s="32"/>
      <c r="P5" s="32"/>
      <c r="Q5" s="32"/>
      <c r="R5" s="13"/>
      <c r="S5" s="13"/>
      <c r="T5" s="13"/>
      <c r="U5" s="13"/>
      <c r="V5" s="13"/>
      <c r="W5" s="13"/>
      <c r="X5" s="13"/>
    </row>
    <row r="6" spans="2:24" x14ac:dyDescent="0.25">
      <c r="B6" s="2">
        <v>43867</v>
      </c>
      <c r="C6" s="35">
        <v>76102</v>
      </c>
      <c r="D6" s="35">
        <v>64740</v>
      </c>
      <c r="E6" s="1" t="s">
        <v>18</v>
      </c>
      <c r="F6" s="10">
        <v>0</v>
      </c>
      <c r="G6" s="9">
        <v>0</v>
      </c>
      <c r="H6" s="15">
        <v>29.01</v>
      </c>
      <c r="I6" s="15">
        <v>4.87</v>
      </c>
      <c r="J6" s="15">
        <v>-150.4</v>
      </c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2:24" x14ac:dyDescent="0.25">
      <c r="B7" s="2">
        <v>43868</v>
      </c>
      <c r="C7" s="35">
        <v>62290</v>
      </c>
      <c r="D7" s="35">
        <v>62510</v>
      </c>
      <c r="E7" s="1" t="s">
        <v>18</v>
      </c>
      <c r="F7" s="9">
        <v>0</v>
      </c>
      <c r="G7" s="9">
        <v>0</v>
      </c>
      <c r="H7" s="15">
        <v>24.96</v>
      </c>
      <c r="I7" s="15">
        <v>4.32</v>
      </c>
      <c r="J7" s="15">
        <v>190.72</v>
      </c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</row>
    <row r="8" spans="2:24" x14ac:dyDescent="0.25">
      <c r="B8" s="2">
        <v>43871</v>
      </c>
      <c r="C8" s="35">
        <v>65199</v>
      </c>
      <c r="D8" s="35">
        <v>65528</v>
      </c>
      <c r="E8" s="1" t="s">
        <v>18</v>
      </c>
      <c r="F8" s="10">
        <v>0</v>
      </c>
      <c r="G8" s="9">
        <v>0</v>
      </c>
      <c r="H8" s="15">
        <v>26.14</v>
      </c>
      <c r="I8" s="15">
        <v>4.5199999999999996</v>
      </c>
      <c r="J8" s="15">
        <v>298.33999999999997</v>
      </c>
      <c r="K8" s="32"/>
      <c r="L8" s="32"/>
      <c r="M8" s="32"/>
      <c r="N8" s="32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2:24" x14ac:dyDescent="0.25">
      <c r="B9" s="2">
        <v>43872</v>
      </c>
      <c r="C9" s="35">
        <v>39360</v>
      </c>
      <c r="D9" s="35">
        <v>39370</v>
      </c>
      <c r="E9" s="1" t="s">
        <v>18</v>
      </c>
      <c r="F9" s="10">
        <v>0</v>
      </c>
      <c r="G9" s="9">
        <v>0</v>
      </c>
      <c r="H9" s="15">
        <v>15.74</v>
      </c>
      <c r="I9" s="15">
        <v>2.72</v>
      </c>
      <c r="J9" s="15">
        <v>-8.4600000000000009</v>
      </c>
      <c r="K9" s="13"/>
      <c r="L9" s="32"/>
      <c r="M9" s="17"/>
      <c r="N9" s="34"/>
      <c r="O9" s="17"/>
      <c r="P9" s="13"/>
      <c r="Q9" s="13"/>
      <c r="R9" s="13"/>
      <c r="S9" s="13"/>
      <c r="T9" s="13"/>
      <c r="U9" s="13"/>
      <c r="V9" s="13"/>
      <c r="W9" s="13"/>
      <c r="X9" s="13"/>
    </row>
    <row r="10" spans="2:24" x14ac:dyDescent="0.25">
      <c r="B10" s="2">
        <v>43873</v>
      </c>
      <c r="C10" s="35">
        <v>97110</v>
      </c>
      <c r="D10" s="35">
        <v>108650</v>
      </c>
      <c r="E10" s="1" t="s">
        <v>18</v>
      </c>
      <c r="F10" s="35">
        <v>11250</v>
      </c>
      <c r="G10" s="15">
        <v>0.56000000000000005</v>
      </c>
      <c r="H10" s="15">
        <v>41.99</v>
      </c>
      <c r="I10" s="15">
        <v>7.12</v>
      </c>
      <c r="J10" s="15">
        <v>244.37</v>
      </c>
      <c r="L10" s="33"/>
      <c r="M10" s="34"/>
      <c r="N10" s="22"/>
      <c r="O10" s="15"/>
      <c r="P10" s="36"/>
    </row>
    <row r="11" spans="2:24" x14ac:dyDescent="0.25">
      <c r="B11" s="2">
        <v>43874</v>
      </c>
      <c r="C11" s="35">
        <v>40300</v>
      </c>
      <c r="D11" s="35">
        <v>41236</v>
      </c>
      <c r="E11" s="1" t="s">
        <v>18</v>
      </c>
      <c r="F11" s="15">
        <v>396</v>
      </c>
      <c r="G11" s="15">
        <v>0.01</v>
      </c>
      <c r="H11" s="15">
        <v>16.329999999999998</v>
      </c>
      <c r="I11" s="15">
        <v>2.82</v>
      </c>
      <c r="J11" s="15">
        <v>520.95000000000005</v>
      </c>
      <c r="N11" s="22"/>
      <c r="P11" s="36"/>
    </row>
    <row r="12" spans="2:24" x14ac:dyDescent="0.25">
      <c r="B12" s="2">
        <v>43875</v>
      </c>
      <c r="C12" s="35">
        <v>104780</v>
      </c>
      <c r="D12" s="35">
        <v>89280</v>
      </c>
      <c r="E12" s="1" t="s">
        <v>18</v>
      </c>
      <c r="F12" s="10">
        <v>0</v>
      </c>
      <c r="G12" s="9">
        <v>0</v>
      </c>
      <c r="H12" s="15">
        <v>39.92</v>
      </c>
      <c r="I12" s="15">
        <v>6.71</v>
      </c>
      <c r="J12" s="15">
        <v>-702.04</v>
      </c>
      <c r="N12" s="27"/>
      <c r="P12" s="36"/>
    </row>
    <row r="13" spans="2:24" x14ac:dyDescent="0.25">
      <c r="B13" s="2">
        <v>43878</v>
      </c>
      <c r="C13" s="35">
        <v>129010</v>
      </c>
      <c r="D13" s="35">
        <v>131866</v>
      </c>
      <c r="E13" s="1" t="s">
        <v>18</v>
      </c>
      <c r="F13" s="35">
        <v>10605</v>
      </c>
      <c r="G13" s="15">
        <v>0.53</v>
      </c>
      <c r="H13" s="15">
        <v>53.57</v>
      </c>
      <c r="I13" s="15">
        <v>9.0299999999999994</v>
      </c>
      <c r="J13" s="15">
        <v>233.94</v>
      </c>
    </row>
    <row r="14" spans="2:24" x14ac:dyDescent="0.25">
      <c r="B14" s="2">
        <v>43879</v>
      </c>
      <c r="C14" s="35">
        <v>45740</v>
      </c>
      <c r="D14" s="35">
        <v>53850</v>
      </c>
      <c r="E14" s="1" t="s">
        <v>18</v>
      </c>
      <c r="F14" s="35">
        <v>8014</v>
      </c>
      <c r="G14" s="15">
        <v>0.4</v>
      </c>
      <c r="H14" s="15">
        <v>20.51</v>
      </c>
      <c r="I14" s="15">
        <v>3.44</v>
      </c>
      <c r="J14" s="15">
        <v>74.39</v>
      </c>
    </row>
    <row r="15" spans="2:24" x14ac:dyDescent="0.25">
      <c r="B15" s="2">
        <v>43880</v>
      </c>
      <c r="C15" s="35">
        <v>40817</v>
      </c>
      <c r="D15" s="35">
        <v>45602</v>
      </c>
      <c r="E15" s="1" t="s">
        <v>18</v>
      </c>
      <c r="F15" s="35">
        <v>4668</v>
      </c>
      <c r="G15" s="15">
        <v>0.23</v>
      </c>
      <c r="H15" s="15">
        <v>17.63</v>
      </c>
      <c r="I15" s="15">
        <v>2.99</v>
      </c>
      <c r="J15" s="15">
        <v>97.82</v>
      </c>
    </row>
    <row r="16" spans="2:24" x14ac:dyDescent="0.25">
      <c r="B16" s="2">
        <v>43881</v>
      </c>
      <c r="C16" s="35">
        <v>107925</v>
      </c>
      <c r="D16" s="35">
        <v>108439</v>
      </c>
      <c r="E16" s="1" t="s">
        <v>18</v>
      </c>
      <c r="F16" s="9">
        <v>0</v>
      </c>
      <c r="G16" s="9">
        <v>0</v>
      </c>
      <c r="H16" s="15">
        <v>43.27</v>
      </c>
      <c r="I16" s="15">
        <v>7.49</v>
      </c>
      <c r="J16" s="15">
        <v>463.24</v>
      </c>
    </row>
    <row r="17" spans="2:16" x14ac:dyDescent="0.25">
      <c r="B17" s="2">
        <v>43882</v>
      </c>
      <c r="C17" s="35">
        <v>58450</v>
      </c>
      <c r="D17" s="35">
        <v>59440</v>
      </c>
      <c r="E17" s="1" t="s">
        <v>18</v>
      </c>
      <c r="F17" s="9">
        <v>0</v>
      </c>
      <c r="G17" s="9">
        <v>0</v>
      </c>
      <c r="H17" s="15">
        <v>23.58</v>
      </c>
      <c r="I17" s="15">
        <v>4.08</v>
      </c>
      <c r="J17" s="15">
        <v>850.38</v>
      </c>
    </row>
    <row r="18" spans="2:16" x14ac:dyDescent="0.25">
      <c r="B18" s="2">
        <v>43887</v>
      </c>
      <c r="C18" s="35">
        <v>43800</v>
      </c>
      <c r="D18" s="35">
        <v>37319</v>
      </c>
      <c r="E18" s="1" t="s">
        <v>18</v>
      </c>
      <c r="F18" s="9">
        <v>0</v>
      </c>
      <c r="G18" s="9">
        <v>0</v>
      </c>
      <c r="H18" s="15">
        <v>16.71</v>
      </c>
      <c r="I18" s="15">
        <v>2.8</v>
      </c>
      <c r="J18" s="15" t="s">
        <v>22</v>
      </c>
      <c r="M18" s="22"/>
      <c r="P18" s="27"/>
    </row>
    <row r="19" spans="2:16" x14ac:dyDescent="0.25">
      <c r="B19" s="2">
        <v>43888</v>
      </c>
      <c r="C19" s="35">
        <v>76090</v>
      </c>
      <c r="D19" s="35">
        <v>72310</v>
      </c>
      <c r="E19" s="1" t="s">
        <v>18</v>
      </c>
      <c r="F19" s="9">
        <v>0</v>
      </c>
      <c r="G19" s="9">
        <v>0</v>
      </c>
      <c r="H19" s="15">
        <v>29.96</v>
      </c>
      <c r="I19" s="15">
        <v>5.13</v>
      </c>
      <c r="J19" s="15">
        <v>-33.92</v>
      </c>
      <c r="M19" s="22"/>
      <c r="P19" s="27"/>
    </row>
    <row r="20" spans="2:16" x14ac:dyDescent="0.25">
      <c r="B20" s="2">
        <v>43889</v>
      </c>
      <c r="C20" s="35">
        <v>65560</v>
      </c>
      <c r="D20" s="35">
        <v>66840</v>
      </c>
      <c r="E20" s="1" t="s">
        <v>18</v>
      </c>
      <c r="F20" s="9">
        <v>0</v>
      </c>
      <c r="G20" s="9">
        <v>0</v>
      </c>
      <c r="H20" s="15">
        <v>26.48</v>
      </c>
      <c r="I20" s="15">
        <v>4.58</v>
      </c>
      <c r="J20" s="35">
        <f>1248.94+105</f>
        <v>1353.94</v>
      </c>
      <c r="K20" t="s">
        <v>23</v>
      </c>
      <c r="M20" s="22"/>
      <c r="P20" s="27"/>
    </row>
    <row r="21" spans="2:16" x14ac:dyDescent="0.25">
      <c r="B21" s="1" t="s">
        <v>11</v>
      </c>
      <c r="C21" s="14">
        <f>SUM(C3:C20)</f>
        <v>1119557</v>
      </c>
      <c r="D21" s="14">
        <f>SUM(D3:D20)</f>
        <v>1137095</v>
      </c>
      <c r="E21" s="1"/>
      <c r="F21" s="14">
        <f>SUM(F3:F20)</f>
        <v>57989</v>
      </c>
      <c r="G21" s="14">
        <f>SUM(G3:G20)</f>
        <v>2.88</v>
      </c>
      <c r="H21" s="14">
        <f>SUM(H3:H20)</f>
        <v>458.94999999999993</v>
      </c>
      <c r="I21" s="14">
        <f>SUM(I3:I20)</f>
        <v>78.36999999999999</v>
      </c>
      <c r="J21" s="26">
        <f>SUM(J3:J20)</f>
        <v>3462.9</v>
      </c>
    </row>
    <row r="22" spans="2:16" x14ac:dyDescent="0.25">
      <c r="M22" s="34"/>
    </row>
    <row r="23" spans="2:16" x14ac:dyDescent="0.25">
      <c r="M23" s="34"/>
    </row>
    <row r="24" spans="2:16" x14ac:dyDescent="0.25">
      <c r="B24" t="s">
        <v>0</v>
      </c>
      <c r="C24">
        <f>'02-01-20'!F12+'19-01-20'!F12</f>
        <v>90.000000000000398</v>
      </c>
    </row>
    <row r="25" spans="2:16" x14ac:dyDescent="0.25">
      <c r="B25" t="s">
        <v>8</v>
      </c>
      <c r="C25">
        <f>(C24/F21)*100</f>
        <v>0.15520184862646433</v>
      </c>
      <c r="E25" t="s">
        <v>17</v>
      </c>
      <c r="H25" s="27">
        <f>(J21/(C21-F21))*100</f>
        <v>0.32620614035087719</v>
      </c>
      <c r="J25" t="s">
        <v>19</v>
      </c>
      <c r="K25" s="22">
        <f>J21+C24</f>
        <v>3552.9000000000005</v>
      </c>
    </row>
    <row r="26" spans="2:16" ht="18" x14ac:dyDescent="0.35">
      <c r="K26" s="23"/>
      <c r="L26" s="23"/>
      <c r="M26" s="23"/>
    </row>
    <row r="29" spans="2:16" x14ac:dyDescent="0.25">
      <c r="H29" s="34"/>
      <c r="I29" s="33"/>
      <c r="J29" s="22"/>
    </row>
    <row r="30" spans="2:16" x14ac:dyDescent="0.25">
      <c r="H30" s="33"/>
      <c r="I30" s="33"/>
      <c r="J30" s="22"/>
    </row>
    <row r="33" spans="10:10" x14ac:dyDescent="0.25">
      <c r="J33" s="22"/>
    </row>
    <row r="34" spans="10:10" x14ac:dyDescent="0.25">
      <c r="J34" s="2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D9" sqref="D9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4" t="s">
        <v>7</v>
      </c>
      <c r="C4" s="5" t="s">
        <v>5</v>
      </c>
      <c r="D4" s="6" t="s">
        <v>3</v>
      </c>
      <c r="E4" s="5" t="s">
        <v>6</v>
      </c>
      <c r="F4" s="12" t="s">
        <v>0</v>
      </c>
      <c r="G4" s="7" t="s">
        <v>8</v>
      </c>
    </row>
    <row r="5" spans="2:7" x14ac:dyDescent="0.25">
      <c r="B5" s="15"/>
      <c r="C5" s="15"/>
      <c r="D5" s="18"/>
      <c r="E5" s="15"/>
      <c r="F5" s="28"/>
      <c r="G5" s="3"/>
    </row>
    <row r="6" spans="2:7" x14ac:dyDescent="0.25">
      <c r="B6" s="15"/>
      <c r="D6" s="15"/>
      <c r="E6" s="1"/>
      <c r="F6" s="28"/>
      <c r="G6" s="3"/>
    </row>
    <row r="7" spans="2:7" x14ac:dyDescent="0.25">
      <c r="B7" s="15"/>
      <c r="D7" s="18"/>
      <c r="E7" s="15"/>
      <c r="F7" s="28"/>
      <c r="G7" s="3"/>
    </row>
    <row r="8" spans="2:7" x14ac:dyDescent="0.25">
      <c r="B8" s="15" t="s">
        <v>21</v>
      </c>
      <c r="C8">
        <v>14.95</v>
      </c>
      <c r="D8" s="15">
        <v>15.56</v>
      </c>
      <c r="E8" s="1">
        <v>300</v>
      </c>
      <c r="F8" s="28">
        <f>(D8-C8)*E8</f>
        <v>183.00000000000037</v>
      </c>
      <c r="G8" s="3">
        <f>(F8/(C8*E8))*100</f>
        <v>4.0802675585284369</v>
      </c>
    </row>
    <row r="9" spans="2:7" x14ac:dyDescent="0.25">
      <c r="B9" s="31"/>
      <c r="C9" s="15"/>
      <c r="D9" s="31"/>
      <c r="E9" s="1"/>
      <c r="F9" s="28">
        <f>(D9-C9)*E9</f>
        <v>0</v>
      </c>
      <c r="G9" s="24" t="e">
        <f>(F9/(C9*E9))*100</f>
        <v>#DIV/0!</v>
      </c>
    </row>
    <row r="10" spans="2:7" x14ac:dyDescent="0.25">
      <c r="B10" s="30"/>
      <c r="C10" s="29"/>
      <c r="D10" s="30"/>
      <c r="E10" s="29"/>
      <c r="F10" s="29"/>
      <c r="G10" s="24" t="e">
        <f>(F10/(C10*E10))*100</f>
        <v>#DIV/0!</v>
      </c>
    </row>
    <row r="12" spans="2:7" x14ac:dyDescent="0.25">
      <c r="B12" s="1" t="s">
        <v>11</v>
      </c>
      <c r="C12" s="1">
        <f>SUM(C5:C10)</f>
        <v>14.95</v>
      </c>
      <c r="D12" s="1">
        <f>SUM(D5:D8)</f>
        <v>15.56</v>
      </c>
      <c r="E12" s="1">
        <f>SUM(E5:E10)</f>
        <v>300</v>
      </c>
      <c r="F12" s="16">
        <f>SUM(F5:F10)</f>
        <v>183.00000000000037</v>
      </c>
      <c r="G12" s="1" t="e">
        <f>AVERAGE(G5:G7)</f>
        <v>#DIV/0!</v>
      </c>
    </row>
    <row r="13" spans="2:7" x14ac:dyDescent="0.25">
      <c r="B13" s="19" t="s">
        <v>12</v>
      </c>
      <c r="C13" s="38">
        <f>(D5*E5)+(D6*E6)+(D7*E7)</f>
        <v>0</v>
      </c>
      <c r="D13" s="38"/>
      <c r="E13" s="38"/>
      <c r="F13" s="38"/>
      <c r="G13" s="38"/>
    </row>
    <row r="14" spans="2:7" x14ac:dyDescent="0.25">
      <c r="B14" s="19" t="s">
        <v>13</v>
      </c>
      <c r="C14" s="38" t="e">
        <f>(F12/C13)*100</f>
        <v>#DIV/0!</v>
      </c>
      <c r="D14" s="38"/>
      <c r="E14" s="38"/>
      <c r="F14" s="38"/>
      <c r="G14" s="38"/>
    </row>
  </sheetData>
  <mergeCells count="2">
    <mergeCell ref="C13:G13"/>
    <mergeCell ref="C14:G14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4"/>
  <sheetViews>
    <sheetView workbookViewId="0">
      <selection activeCell="F8" sqref="F8"/>
    </sheetView>
  </sheetViews>
  <sheetFormatPr defaultRowHeight="15" x14ac:dyDescent="0.25"/>
  <sheetData>
    <row r="3" spans="2:7" ht="15.75" thickBot="1" x14ac:dyDescent="0.3"/>
    <row r="4" spans="2:7" ht="15.75" thickBot="1" x14ac:dyDescent="0.3">
      <c r="B4" s="4" t="s">
        <v>7</v>
      </c>
      <c r="C4" s="5" t="s">
        <v>5</v>
      </c>
      <c r="D4" s="6" t="s">
        <v>3</v>
      </c>
      <c r="E4" s="5" t="s">
        <v>6</v>
      </c>
      <c r="F4" s="12" t="s">
        <v>0</v>
      </c>
      <c r="G4" s="7" t="s">
        <v>8</v>
      </c>
    </row>
    <row r="5" spans="2:7" x14ac:dyDescent="0.25">
      <c r="B5" s="15"/>
      <c r="C5" s="15"/>
      <c r="D5" s="18"/>
      <c r="E5" s="15"/>
      <c r="F5" s="28"/>
      <c r="G5" s="3"/>
    </row>
    <row r="6" spans="2:7" x14ac:dyDescent="0.25">
      <c r="B6" s="15"/>
      <c r="D6" s="15"/>
      <c r="E6" s="1"/>
      <c r="F6" s="28"/>
      <c r="G6" s="3"/>
    </row>
    <row r="7" spans="2:7" x14ac:dyDescent="0.25">
      <c r="B7" s="15"/>
      <c r="D7" s="18"/>
      <c r="E7" s="15"/>
      <c r="F7" s="28"/>
      <c r="G7" s="3"/>
    </row>
    <row r="8" spans="2:7" x14ac:dyDescent="0.25">
      <c r="B8" s="15" t="s">
        <v>20</v>
      </c>
      <c r="C8">
        <v>4.8899999999999997</v>
      </c>
      <c r="D8" s="31">
        <v>3.96</v>
      </c>
      <c r="E8" s="1">
        <v>100</v>
      </c>
      <c r="F8" s="28">
        <f>(D8-C8)*E8</f>
        <v>-92.999999999999972</v>
      </c>
      <c r="G8" s="3">
        <f>(F8/(C8*E8))*100</f>
        <v>-19.018404907975455</v>
      </c>
    </row>
    <row r="9" spans="2:7" x14ac:dyDescent="0.25">
      <c r="B9" s="31"/>
      <c r="C9" s="15"/>
      <c r="D9" s="31"/>
      <c r="E9" s="1"/>
      <c r="F9" s="28">
        <f>(D9-C9)*E9</f>
        <v>0</v>
      </c>
      <c r="G9" s="24" t="e">
        <f>(F9/(C9*E9))*100</f>
        <v>#DIV/0!</v>
      </c>
    </row>
    <row r="10" spans="2:7" x14ac:dyDescent="0.25">
      <c r="B10" s="30"/>
      <c r="C10" s="29"/>
      <c r="D10" s="30"/>
      <c r="E10" s="29"/>
      <c r="F10" s="29"/>
      <c r="G10" s="24" t="e">
        <f>(F10/(C10*E10))*100</f>
        <v>#DIV/0!</v>
      </c>
    </row>
    <row r="12" spans="2:7" x14ac:dyDescent="0.25">
      <c r="B12" s="1" t="s">
        <v>11</v>
      </c>
      <c r="C12" s="1">
        <f>SUM(C5:C10)</f>
        <v>4.8899999999999997</v>
      </c>
      <c r="D12" s="1">
        <f>SUM(D5:D8)</f>
        <v>3.96</v>
      </c>
      <c r="E12" s="1">
        <f>SUM(E5:E10)</f>
        <v>100</v>
      </c>
      <c r="F12" s="16">
        <f>SUM(F5:F10)</f>
        <v>-92.999999999999972</v>
      </c>
      <c r="G12" s="1" t="e">
        <f>AVERAGE(G5:G7)</f>
        <v>#DIV/0!</v>
      </c>
    </row>
    <row r="13" spans="2:7" x14ac:dyDescent="0.25">
      <c r="B13" s="19" t="s">
        <v>12</v>
      </c>
      <c r="C13" s="38">
        <f>(D5*E5)+(D6*E6)+(D7*E7)</f>
        <v>0</v>
      </c>
      <c r="D13" s="38"/>
      <c r="E13" s="38"/>
      <c r="F13" s="38"/>
      <c r="G13" s="38"/>
    </row>
    <row r="14" spans="2:7" x14ac:dyDescent="0.25">
      <c r="B14" s="19" t="s">
        <v>13</v>
      </c>
      <c r="C14" s="38" t="e">
        <f>(F12/C13)*100</f>
        <v>#DIV/0!</v>
      </c>
      <c r="D14" s="38"/>
      <c r="E14" s="38"/>
      <c r="F14" s="38"/>
      <c r="G14" s="38"/>
    </row>
  </sheetData>
  <mergeCells count="2">
    <mergeCell ref="C13:G13"/>
    <mergeCell ref="C14:G14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Janeiro</vt:lpstr>
      <vt:lpstr>19-01-20</vt:lpstr>
      <vt:lpstr>02-01-20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2020-03-04T21:22:22Z</dcterms:modified>
</cp:coreProperties>
</file>