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Novembro" sheetId="1" r:id="rId1"/>
    <sheet name="29-11-19" sheetId="32" r:id="rId2"/>
    <sheet name="28-11-19" sheetId="31" r:id="rId3"/>
    <sheet name="26-11-19" sheetId="28" r:id="rId4"/>
    <sheet name="25-11-19" sheetId="29" r:id="rId5"/>
    <sheet name="22-11-19" sheetId="25" r:id="rId6"/>
    <sheet name="21-11-19" sheetId="26" r:id="rId7"/>
    <sheet name="01-11-19" sheetId="24" r:id="rId8"/>
    <sheet name="15-10-19" sheetId="1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1" l="1"/>
  <c r="C28" i="1"/>
  <c r="C11" i="32"/>
  <c r="E10" i="32"/>
  <c r="D10" i="32"/>
  <c r="C10" i="32"/>
  <c r="F8" i="32"/>
  <c r="G8" i="32" s="1"/>
  <c r="F7" i="32"/>
  <c r="G7" i="32" s="1"/>
  <c r="F6" i="32"/>
  <c r="G6" i="32" s="1"/>
  <c r="F5" i="32"/>
  <c r="G5" i="32" s="1"/>
  <c r="G10" i="32" l="1"/>
  <c r="F10" i="32"/>
  <c r="C12" i="32" s="1"/>
  <c r="C11" i="31"/>
  <c r="E10" i="31"/>
  <c r="D10" i="31"/>
  <c r="C10" i="31"/>
  <c r="G8" i="31"/>
  <c r="F8" i="31"/>
  <c r="F7" i="31"/>
  <c r="G7" i="31" s="1"/>
  <c r="F6" i="31"/>
  <c r="G6" i="31" s="1"/>
  <c r="F5" i="31"/>
  <c r="G5" i="31" s="1"/>
  <c r="G10" i="31" l="1"/>
  <c r="F10" i="31"/>
  <c r="C12" i="31" s="1"/>
  <c r="C11" i="29"/>
  <c r="E10" i="29"/>
  <c r="D10" i="29"/>
  <c r="C10" i="29"/>
  <c r="G8" i="29"/>
  <c r="F8" i="29"/>
  <c r="F7" i="29"/>
  <c r="G7" i="29" s="1"/>
  <c r="G6" i="29"/>
  <c r="F6" i="29"/>
  <c r="F5" i="29"/>
  <c r="G5" i="29" s="1"/>
  <c r="G10" i="29" s="1"/>
  <c r="C11" i="28"/>
  <c r="E10" i="28"/>
  <c r="D10" i="28"/>
  <c r="C10" i="28"/>
  <c r="F8" i="28"/>
  <c r="G8" i="28" s="1"/>
  <c r="F7" i="28"/>
  <c r="G7" i="28" s="1"/>
  <c r="F6" i="28"/>
  <c r="G6" i="28" s="1"/>
  <c r="F5" i="28"/>
  <c r="G5" i="28" s="1"/>
  <c r="Q9" i="1"/>
  <c r="D25" i="1"/>
  <c r="C25" i="1"/>
  <c r="I25" i="1"/>
  <c r="H25" i="1"/>
  <c r="G25" i="1"/>
  <c r="F10" i="29" l="1"/>
  <c r="C12" i="29" s="1"/>
  <c r="F10" i="28"/>
  <c r="C12" i="28" s="1"/>
  <c r="G10" i="28"/>
  <c r="E7" i="26"/>
  <c r="D7" i="26"/>
  <c r="C7" i="26"/>
  <c r="F5" i="26"/>
  <c r="F7" i="26" s="1"/>
  <c r="C11" i="25"/>
  <c r="F10" i="25"/>
  <c r="C12" i="25" s="1"/>
  <c r="E10" i="25"/>
  <c r="D10" i="25"/>
  <c r="C10" i="25"/>
  <c r="G8" i="25"/>
  <c r="F8" i="25"/>
  <c r="F7" i="25"/>
  <c r="G7" i="25" s="1"/>
  <c r="G6" i="25"/>
  <c r="F6" i="25"/>
  <c r="F5" i="25"/>
  <c r="G5" i="25" s="1"/>
  <c r="G5" i="26" l="1"/>
  <c r="G7" i="26" s="1"/>
  <c r="G10" i="25"/>
  <c r="G13" i="24"/>
  <c r="F13" i="24"/>
  <c r="E15" i="24"/>
  <c r="C15" i="24" l="1"/>
  <c r="F6" i="24"/>
  <c r="G6" i="24" s="1"/>
  <c r="F7" i="24"/>
  <c r="G7" i="24" s="1"/>
  <c r="F8" i="24"/>
  <c r="G8" i="24" s="1"/>
  <c r="F9" i="24"/>
  <c r="G9" i="24" s="1"/>
  <c r="F10" i="24"/>
  <c r="G10" i="24" s="1"/>
  <c r="F11" i="24"/>
  <c r="G11" i="24" s="1"/>
  <c r="F12" i="24"/>
  <c r="G12" i="24" s="1"/>
  <c r="F5" i="24"/>
  <c r="D15" i="24"/>
  <c r="C16" i="24"/>
  <c r="G5" i="24" l="1"/>
  <c r="F15" i="24"/>
  <c r="G15" i="24"/>
  <c r="C17" i="24" l="1"/>
  <c r="C10" i="17" l="1"/>
  <c r="E9" i="17"/>
  <c r="D9" i="17"/>
  <c r="C9" i="17"/>
  <c r="F7" i="17"/>
  <c r="G7" i="17" s="1"/>
  <c r="F6" i="17"/>
  <c r="G6" i="17" s="1"/>
  <c r="F5" i="17"/>
  <c r="G5" i="17" s="1"/>
  <c r="G9" i="17" l="1"/>
  <c r="F9" i="17"/>
  <c r="C11" i="17" l="1"/>
  <c r="F25" i="1" l="1"/>
  <c r="C29" i="1" l="1"/>
</calcChain>
</file>

<file path=xl/sharedStrings.xml><?xml version="1.0" encoding="utf-8"?>
<sst xmlns="http://schemas.openxmlformats.org/spreadsheetml/2006/main" count="137" uniqueCount="40">
  <si>
    <t>Lucro</t>
  </si>
  <si>
    <t>Data</t>
  </si>
  <si>
    <t>Compra</t>
  </si>
  <si>
    <t>Venda</t>
  </si>
  <si>
    <t>DayTrade</t>
  </si>
  <si>
    <t>Custo</t>
  </si>
  <si>
    <t>Quantidade</t>
  </si>
  <si>
    <t>Ação</t>
  </si>
  <si>
    <t>Porcentagem</t>
  </si>
  <si>
    <t>Base</t>
  </si>
  <si>
    <t>IR</t>
  </si>
  <si>
    <t>Soma</t>
  </si>
  <si>
    <t>N</t>
  </si>
  <si>
    <t>MRVE3F </t>
  </si>
  <si>
    <t>Valor Total</t>
  </si>
  <si>
    <t>Porcentagem Lucro</t>
  </si>
  <si>
    <t>SQIA3F </t>
  </si>
  <si>
    <t>FJTA4F </t>
  </si>
  <si>
    <t>GOAU4F </t>
  </si>
  <si>
    <t>S</t>
  </si>
  <si>
    <t>WIZS3 </t>
  </si>
  <si>
    <t>TECN3 </t>
  </si>
  <si>
    <t>LCAM3F </t>
  </si>
  <si>
    <t>COGN3 </t>
  </si>
  <si>
    <t>A coluna Q indica liquidação no Agente do Qualificado IRRF Day-Trade R$ 29,81 , Projeção R$ -0,29</t>
  </si>
  <si>
    <t>CVCB3F </t>
  </si>
  <si>
    <t>USIM5 </t>
  </si>
  <si>
    <t>s</t>
  </si>
  <si>
    <t>ITSA4 </t>
  </si>
  <si>
    <t>MEAL3 </t>
  </si>
  <si>
    <t>SQIA3 </t>
  </si>
  <si>
    <t>VVAR3 </t>
  </si>
  <si>
    <t>Liq</t>
  </si>
  <si>
    <t>Emolu</t>
  </si>
  <si>
    <t>JBBS3</t>
  </si>
  <si>
    <t>x</t>
  </si>
  <si>
    <t>CIEL3 </t>
  </si>
  <si>
    <t>RAPT4 </t>
  </si>
  <si>
    <t>ITUB4F </t>
  </si>
  <si>
    <t>TRIS3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</si>
</sst>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6325C"/>
      <name val="Arial"/>
      <family val="2"/>
    </font>
    <font>
      <u/>
      <sz val="11"/>
      <color theme="1"/>
      <name val="Calibri"/>
      <family val="2"/>
      <scheme val="minor"/>
    </font>
    <font>
      <b/>
      <sz val="8"/>
      <color rgb="FF16325C"/>
      <name val="Arial"/>
      <family val="2"/>
    </font>
    <font>
      <sz val="11"/>
      <color rgb="FF5C5F6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DAE9F3"/>
        <bgColor indexed="64"/>
      </patternFill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5" xfId="0" applyFont="1" applyFill="1" applyBorder="1"/>
    <xf numFmtId="0" fontId="1" fillId="0" borderId="8" xfId="0" applyFont="1" applyFill="1" applyBorder="1"/>
    <xf numFmtId="0" fontId="2" fillId="0" borderId="1" xfId="0" applyFont="1" applyBorder="1"/>
    <xf numFmtId="4" fontId="2" fillId="0" borderId="1" xfId="0" applyNumberFormat="1" applyFont="1" applyBorder="1"/>
    <xf numFmtId="0" fontId="1" fillId="0" borderId="7" xfId="0" applyFont="1" applyFill="1" applyBorder="1"/>
    <xf numFmtId="0" fontId="1" fillId="0" borderId="4" xfId="0" applyFont="1" applyFill="1" applyBorder="1"/>
    <xf numFmtId="0" fontId="0" fillId="0" borderId="0" xfId="0" applyBorder="1"/>
    <xf numFmtId="4" fontId="0" fillId="0" borderId="1" xfId="0" applyNumberFormat="1" applyBorder="1"/>
    <xf numFmtId="0" fontId="2" fillId="0" borderId="0" xfId="0" applyFont="1"/>
    <xf numFmtId="0" fontId="3" fillId="0" borderId="1" xfId="0" applyFont="1" applyBorder="1"/>
    <xf numFmtId="0" fontId="2" fillId="0" borderId="0" xfId="0" applyFont="1" applyBorder="1"/>
    <xf numFmtId="0" fontId="4" fillId="0" borderId="0" xfId="0" applyFont="1"/>
    <xf numFmtId="0" fontId="1" fillId="0" borderId="1" xfId="0" applyFont="1" applyBorder="1"/>
    <xf numFmtId="0" fontId="1" fillId="0" borderId="9" xfId="0" applyFont="1" applyFill="1" applyBorder="1"/>
    <xf numFmtId="0" fontId="1" fillId="0" borderId="8" xfId="0" applyFont="1" applyBorder="1"/>
    <xf numFmtId="0" fontId="1" fillId="0" borderId="6" xfId="0" applyFont="1" applyFill="1" applyBorder="1"/>
    <xf numFmtId="4" fontId="2" fillId="0" borderId="0" xfId="0" applyNumberFormat="1" applyFont="1"/>
    <xf numFmtId="0" fontId="4" fillId="0" borderId="1" xfId="0" applyFont="1" applyBorder="1"/>
    <xf numFmtId="0" fontId="0" fillId="0" borderId="9" xfId="0" applyBorder="1"/>
    <xf numFmtId="0" fontId="3" fillId="0" borderId="1" xfId="0" applyFont="1" applyBorder="1" applyAlignment="1">
      <alignment horizontal="left"/>
    </xf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Fill="1" applyBorder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0" fontId="4" fillId="2" borderId="1" xfId="0" applyFont="1" applyFill="1" applyBorder="1" applyAlignment="1">
      <alignment horizontal="right" vertical="center" wrapText="1"/>
    </xf>
    <xf numFmtId="0" fontId="1" fillId="0" borderId="12" xfId="0" applyFont="1" applyFill="1" applyBorder="1"/>
    <xf numFmtId="0" fontId="2" fillId="3" borderId="1" xfId="0" applyFont="1" applyFill="1" applyBorder="1" applyAlignment="1">
      <alignment horizontal="right" vertical="center" wrapText="1"/>
    </xf>
    <xf numFmtId="0" fontId="1" fillId="0" borderId="11" xfId="0" applyFont="1" applyFill="1" applyBorder="1"/>
    <xf numFmtId="3" fontId="0" fillId="0" borderId="0" xfId="0" applyNumberFormat="1"/>
    <xf numFmtId="0" fontId="5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tabSelected="1" workbookViewId="0">
      <selection activeCell="J25" sqref="J25"/>
    </sheetView>
  </sheetViews>
  <sheetFormatPr defaultRowHeight="15" x14ac:dyDescent="0.25"/>
  <cols>
    <col min="2" max="2" width="10.7109375" bestFit="1" customWidth="1"/>
    <col min="3" max="3" width="10.85546875" customWidth="1"/>
    <col min="4" max="4" width="14.28515625" customWidth="1"/>
    <col min="10" max="10" width="15.42578125" customWidth="1"/>
  </cols>
  <sheetData>
    <row r="1" spans="2:17" ht="15.75" thickBot="1" x14ac:dyDescent="0.3"/>
    <row r="2" spans="2:17" ht="15.75" thickBot="1" x14ac:dyDescent="0.3">
      <c r="B2" s="5" t="s">
        <v>1</v>
      </c>
      <c r="C2" s="9" t="s">
        <v>2</v>
      </c>
      <c r="D2" s="12" t="s">
        <v>3</v>
      </c>
      <c r="E2" s="21" t="s">
        <v>4</v>
      </c>
      <c r="F2" s="21" t="s">
        <v>9</v>
      </c>
      <c r="G2" s="38" t="s">
        <v>10</v>
      </c>
      <c r="H2" s="21" t="s">
        <v>32</v>
      </c>
      <c r="I2" s="21" t="s">
        <v>33</v>
      </c>
    </row>
    <row r="3" spans="2:17" x14ac:dyDescent="0.25">
      <c r="B3" s="3">
        <v>43770</v>
      </c>
      <c r="C3" s="11">
        <v>16967.2</v>
      </c>
      <c r="D3" s="11">
        <v>21025.3</v>
      </c>
      <c r="E3" s="2" t="s">
        <v>19</v>
      </c>
      <c r="F3" s="11">
        <v>11493.7</v>
      </c>
      <c r="G3" s="10">
        <v>0.56999999999999995</v>
      </c>
      <c r="H3" s="2"/>
      <c r="I3" s="2"/>
      <c r="J3" t="s">
        <v>24</v>
      </c>
    </row>
    <row r="4" spans="2:17" x14ac:dyDescent="0.25">
      <c r="B4" s="1">
        <v>43773</v>
      </c>
      <c r="C4" s="11">
        <v>6811</v>
      </c>
      <c r="D4" s="11">
        <v>10009</v>
      </c>
      <c r="E4" s="2" t="s">
        <v>19</v>
      </c>
      <c r="F4" s="11">
        <v>7036</v>
      </c>
      <c r="G4" s="10">
        <v>0.35</v>
      </c>
      <c r="H4" s="10">
        <v>4.18</v>
      </c>
      <c r="I4" s="10">
        <v>0.69</v>
      </c>
      <c r="J4" s="16">
        <v>10.58</v>
      </c>
    </row>
    <row r="5" spans="2:17" x14ac:dyDescent="0.25">
      <c r="B5" s="1">
        <v>43774</v>
      </c>
      <c r="C5" s="11">
        <v>8812.2000000000007</v>
      </c>
      <c r="D5" s="10">
        <v>181.8</v>
      </c>
      <c r="E5" s="2" t="s">
        <v>12</v>
      </c>
      <c r="F5" s="10">
        <v>181.8</v>
      </c>
      <c r="G5" s="10">
        <v>0</v>
      </c>
      <c r="H5" s="10">
        <v>2.4700000000000002</v>
      </c>
      <c r="I5" s="10">
        <v>0.36</v>
      </c>
    </row>
    <row r="6" spans="2:17" x14ac:dyDescent="0.25">
      <c r="B6" s="1">
        <v>43775</v>
      </c>
      <c r="C6" s="11">
        <v>8647.7999999999993</v>
      </c>
      <c r="D6" s="11">
        <v>7731</v>
      </c>
      <c r="E6" s="2" t="s">
        <v>19</v>
      </c>
      <c r="F6" s="11">
        <v>3560</v>
      </c>
      <c r="G6" s="10">
        <v>0.17</v>
      </c>
      <c r="H6" s="10">
        <v>3.87</v>
      </c>
      <c r="I6" s="10">
        <v>0.67</v>
      </c>
      <c r="J6" s="16">
        <v>-4</v>
      </c>
    </row>
    <row r="7" spans="2:17" x14ac:dyDescent="0.25">
      <c r="B7" s="1">
        <v>43776</v>
      </c>
      <c r="C7" s="10">
        <v>0</v>
      </c>
      <c r="D7" s="11">
        <v>7463</v>
      </c>
      <c r="E7" s="2" t="s">
        <v>12</v>
      </c>
      <c r="F7" s="11">
        <v>7463</v>
      </c>
      <c r="G7" s="10">
        <v>0.37</v>
      </c>
      <c r="H7" s="10">
        <v>2.0499999999999998</v>
      </c>
      <c r="I7" s="10">
        <v>0.3</v>
      </c>
    </row>
    <row r="8" spans="2:17" x14ac:dyDescent="0.25">
      <c r="B8" s="1">
        <v>43777</v>
      </c>
      <c r="C8" s="11">
        <v>6289</v>
      </c>
      <c r="D8" s="11">
        <v>3049</v>
      </c>
      <c r="E8" s="2" t="s">
        <v>19</v>
      </c>
      <c r="F8" s="10">
        <v>0</v>
      </c>
      <c r="G8" s="10">
        <v>0</v>
      </c>
      <c r="H8" s="10">
        <v>2.11</v>
      </c>
      <c r="I8" s="10">
        <v>0.38</v>
      </c>
      <c r="J8" s="16">
        <v>17.55</v>
      </c>
    </row>
    <row r="9" spans="2:17" x14ac:dyDescent="0.25">
      <c r="B9" s="1">
        <v>43780</v>
      </c>
      <c r="C9" s="11">
        <v>2731.5</v>
      </c>
      <c r="D9" s="10">
        <v>0</v>
      </c>
      <c r="E9" s="2" t="s">
        <v>12</v>
      </c>
      <c r="F9" s="10">
        <v>0</v>
      </c>
      <c r="G9" s="10">
        <v>0</v>
      </c>
      <c r="H9" s="10">
        <v>0.75</v>
      </c>
      <c r="I9" s="10">
        <v>0.11</v>
      </c>
      <c r="Q9">
        <f>(D4+C4)*0.0275</f>
        <v>462.55</v>
      </c>
    </row>
    <row r="10" spans="2:17" x14ac:dyDescent="0.25">
      <c r="B10" s="1">
        <v>43781</v>
      </c>
      <c r="C10" s="11">
        <v>7012.5</v>
      </c>
      <c r="D10" s="10">
        <v>0</v>
      </c>
      <c r="E10" s="2" t="s">
        <v>12</v>
      </c>
      <c r="F10" s="10">
        <v>0</v>
      </c>
      <c r="G10" s="10">
        <v>0</v>
      </c>
      <c r="H10" s="10">
        <v>1.92</v>
      </c>
      <c r="I10" s="10">
        <v>0.28000000000000003</v>
      </c>
    </row>
    <row r="11" spans="2:17" x14ac:dyDescent="0.25">
      <c r="B11" s="1">
        <v>43782</v>
      </c>
      <c r="C11" s="11">
        <v>9254.7000000000007</v>
      </c>
      <c r="D11" s="11">
        <v>2009</v>
      </c>
      <c r="E11" s="2" t="s">
        <v>12</v>
      </c>
      <c r="F11" s="11">
        <v>7518.5</v>
      </c>
      <c r="G11" s="10">
        <v>0.37</v>
      </c>
      <c r="H11" s="10">
        <v>2.84</v>
      </c>
      <c r="I11" s="10">
        <v>0.46</v>
      </c>
      <c r="J11" s="16">
        <v>58.72</v>
      </c>
    </row>
    <row r="12" spans="2:17" x14ac:dyDescent="0.25">
      <c r="B12" s="1">
        <v>43783</v>
      </c>
      <c r="C12" s="11">
        <v>10497</v>
      </c>
      <c r="D12" s="11">
        <v>2726.71</v>
      </c>
      <c r="E12" s="2" t="s">
        <v>12</v>
      </c>
      <c r="F12" s="11">
        <v>2726.71</v>
      </c>
      <c r="G12" s="10">
        <v>0.13</v>
      </c>
      <c r="H12" s="10">
        <v>3.63</v>
      </c>
      <c r="I12" s="10">
        <v>0.54</v>
      </c>
    </row>
    <row r="13" spans="2:17" x14ac:dyDescent="0.25">
      <c r="B13" s="1">
        <v>43784</v>
      </c>
      <c r="C13" s="11"/>
      <c r="D13" s="10"/>
      <c r="E13" s="2" t="s">
        <v>12</v>
      </c>
      <c r="F13" s="10"/>
      <c r="G13" s="10"/>
      <c r="H13" s="2"/>
      <c r="I13" s="2"/>
    </row>
    <row r="14" spans="2:17" x14ac:dyDescent="0.25">
      <c r="B14" s="1">
        <v>43787</v>
      </c>
      <c r="C14" s="11">
        <v>2915</v>
      </c>
      <c r="D14" s="10">
        <v>0</v>
      </c>
      <c r="E14" s="2" t="s">
        <v>12</v>
      </c>
      <c r="F14" s="11">
        <v>2915</v>
      </c>
      <c r="G14" s="10">
        <v>0.14000000000000001</v>
      </c>
      <c r="H14" s="10">
        <v>0.8</v>
      </c>
      <c r="I14" s="10">
        <v>0.11</v>
      </c>
    </row>
    <row r="15" spans="2:17" x14ac:dyDescent="0.25">
      <c r="B15" s="1">
        <v>43788</v>
      </c>
      <c r="C15" s="16">
        <v>0</v>
      </c>
      <c r="D15" s="24">
        <v>4905</v>
      </c>
      <c r="E15" s="2" t="s">
        <v>12</v>
      </c>
      <c r="F15" s="24">
        <v>4905</v>
      </c>
      <c r="G15" s="16">
        <v>0.24</v>
      </c>
      <c r="H15" s="16">
        <v>1.34</v>
      </c>
      <c r="I15" s="16">
        <v>0.2</v>
      </c>
    </row>
    <row r="16" spans="2:17" x14ac:dyDescent="0.25">
      <c r="B16" s="1">
        <v>43789</v>
      </c>
      <c r="C16" s="11"/>
      <c r="D16" s="11"/>
      <c r="E16" s="2" t="s">
        <v>12</v>
      </c>
      <c r="F16" s="11"/>
      <c r="G16" s="10"/>
      <c r="H16" s="2"/>
      <c r="I16" s="2"/>
    </row>
    <row r="17" spans="2:12" x14ac:dyDescent="0.25">
      <c r="B17" s="1">
        <v>43790</v>
      </c>
      <c r="C17" s="24">
        <v>3021</v>
      </c>
      <c r="D17" s="16">
        <v>833.23</v>
      </c>
      <c r="E17" s="2" t="s">
        <v>12</v>
      </c>
      <c r="F17" s="16">
        <v>833.23</v>
      </c>
      <c r="G17" s="16">
        <v>0.04</v>
      </c>
      <c r="H17" s="16">
        <v>1.05</v>
      </c>
      <c r="I17" s="16">
        <v>0.16</v>
      </c>
    </row>
    <row r="18" spans="2:12" x14ac:dyDescent="0.25">
      <c r="B18" s="1">
        <v>43791</v>
      </c>
      <c r="C18" s="11">
        <v>5369</v>
      </c>
      <c r="D18" s="11">
        <v>9971</v>
      </c>
      <c r="E18" s="2" t="s">
        <v>19</v>
      </c>
      <c r="F18" s="11">
        <v>4608</v>
      </c>
      <c r="G18" s="10">
        <v>0.23</v>
      </c>
      <c r="H18" s="2"/>
      <c r="I18" s="2"/>
      <c r="J18" s="16">
        <v>-8.58</v>
      </c>
    </row>
    <row r="19" spans="2:12" x14ac:dyDescent="0.25">
      <c r="B19" s="1">
        <v>43794</v>
      </c>
      <c r="C19" s="11">
        <v>13955.5</v>
      </c>
      <c r="D19" s="11">
        <v>8502.5</v>
      </c>
      <c r="E19" s="2" t="s">
        <v>19</v>
      </c>
      <c r="F19" s="11">
        <v>1297.5</v>
      </c>
      <c r="G19" s="10">
        <v>0.06</v>
      </c>
      <c r="H19" s="10">
        <v>5.0999999999999996</v>
      </c>
      <c r="I19" s="10">
        <v>0.92</v>
      </c>
      <c r="J19" s="16">
        <v>74.56</v>
      </c>
    </row>
    <row r="20" spans="2:12" x14ac:dyDescent="0.25">
      <c r="B20" s="1">
        <v>43795</v>
      </c>
      <c r="C20" s="24">
        <v>25380</v>
      </c>
      <c r="D20" s="24">
        <v>19274.57</v>
      </c>
      <c r="E20" s="2" t="s">
        <v>19</v>
      </c>
      <c r="F20" s="24">
        <v>1886.57</v>
      </c>
      <c r="G20" s="16">
        <v>0.09</v>
      </c>
      <c r="H20" s="16">
        <v>9.67</v>
      </c>
      <c r="I20" s="16">
        <v>1.85</v>
      </c>
      <c r="J20" s="16">
        <v>6.63</v>
      </c>
    </row>
    <row r="21" spans="2:12" x14ac:dyDescent="0.25">
      <c r="B21" s="1">
        <v>43796</v>
      </c>
      <c r="C21" s="24">
        <v>24431</v>
      </c>
      <c r="D21" s="24">
        <v>26912.7</v>
      </c>
      <c r="E21" s="2" t="s">
        <v>27</v>
      </c>
      <c r="F21" s="24">
        <v>5232.7</v>
      </c>
      <c r="G21" s="16">
        <v>0.26</v>
      </c>
      <c r="H21" s="16">
        <v>10.87</v>
      </c>
      <c r="I21" s="16">
        <v>2.11</v>
      </c>
      <c r="J21" s="16">
        <v>61.58</v>
      </c>
    </row>
    <row r="22" spans="2:12" x14ac:dyDescent="0.25">
      <c r="B22" s="1">
        <v>43797</v>
      </c>
      <c r="C22" s="24">
        <v>9139.5</v>
      </c>
      <c r="D22" s="24">
        <v>7979</v>
      </c>
      <c r="E22" s="2" t="s">
        <v>27</v>
      </c>
      <c r="F22" s="24">
        <v>2571</v>
      </c>
      <c r="G22" s="16">
        <v>0.12</v>
      </c>
      <c r="H22" s="16">
        <v>3.89</v>
      </c>
      <c r="I22" s="16">
        <v>0.7</v>
      </c>
      <c r="J22" s="16">
        <v>21.88</v>
      </c>
    </row>
    <row r="23" spans="2:12" x14ac:dyDescent="0.25">
      <c r="B23" s="1">
        <v>43798</v>
      </c>
      <c r="C23" s="24">
        <v>26702</v>
      </c>
      <c r="D23" s="24">
        <v>26475.279999999999</v>
      </c>
      <c r="E23" s="2" t="s">
        <v>27</v>
      </c>
      <c r="F23" s="24">
        <v>6179.5</v>
      </c>
      <c r="G23" s="16">
        <v>0.3</v>
      </c>
      <c r="H23" s="16">
        <v>11.58</v>
      </c>
      <c r="I23" s="16">
        <v>2.1800000000000002</v>
      </c>
      <c r="J23" s="16">
        <v>122.99</v>
      </c>
    </row>
    <row r="24" spans="2:12" x14ac:dyDescent="0.25">
      <c r="B24" s="3"/>
      <c r="C24" s="18"/>
      <c r="D24" s="18"/>
      <c r="E24" s="14"/>
      <c r="F24" s="18"/>
      <c r="G24" s="18"/>
    </row>
    <row r="25" spans="2:12" x14ac:dyDescent="0.25">
      <c r="B25" s="2" t="s">
        <v>11</v>
      </c>
      <c r="C25" s="15">
        <f>SUM(C3:C23)</f>
        <v>187935.9</v>
      </c>
      <c r="D25" s="15">
        <f>SUM(D3:D23)</f>
        <v>159048.09</v>
      </c>
      <c r="E25" s="2"/>
      <c r="F25" s="15">
        <f>SUM(F3:F18)</f>
        <v>53240.94</v>
      </c>
      <c r="G25" s="15">
        <f>SUM(G3:G23)</f>
        <v>3.4399999999999995</v>
      </c>
      <c r="H25" s="15">
        <f>SUM(H3:H23)</f>
        <v>68.12</v>
      </c>
      <c r="I25" s="15">
        <f>SUM(I3:I23)</f>
        <v>12.019999999999998</v>
      </c>
      <c r="J25">
        <f>SUM(J4:J23)</f>
        <v>361.90999999999997</v>
      </c>
    </row>
    <row r="28" spans="2:12" x14ac:dyDescent="0.25">
      <c r="B28" t="s">
        <v>0</v>
      </c>
      <c r="C28">
        <f>'01-11-19'!F15+'15-10-19'!F9+'21-11-19'!F7+'22-11-19'!F10+'25-11-19'!F5+'26-11-19'!F10+'28-11-19'!F10+'29-11-19'!F10</f>
        <v>486.57999999999993</v>
      </c>
    </row>
    <row r="29" spans="2:12" x14ac:dyDescent="0.25">
      <c r="B29" t="s">
        <v>8</v>
      </c>
      <c r="C29">
        <f>(C28/D25)*100</f>
        <v>0.30593262704380786</v>
      </c>
      <c r="K29" s="39">
        <v>24431</v>
      </c>
      <c r="L29">
        <v>100</v>
      </c>
    </row>
    <row r="30" spans="2:12" ht="18" x14ac:dyDescent="0.35">
      <c r="K30" s="40" t="s">
        <v>35</v>
      </c>
      <c r="L30" s="40">
        <v>2.75E-2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F10" sqref="F10"/>
    </sheetView>
  </sheetViews>
  <sheetFormatPr defaultRowHeight="15" x14ac:dyDescent="0.25"/>
  <sheetData>
    <row r="3" spans="2:7" ht="15.75" thickBot="1" x14ac:dyDescent="0.3"/>
    <row r="4" spans="2:7" x14ac:dyDescent="0.25">
      <c r="B4" s="22" t="s">
        <v>7</v>
      </c>
      <c r="C4" s="7" t="s">
        <v>5</v>
      </c>
      <c r="D4" s="7" t="s">
        <v>3</v>
      </c>
      <c r="E4" s="7" t="s">
        <v>6</v>
      </c>
      <c r="F4" s="23" t="s">
        <v>0</v>
      </c>
      <c r="G4" s="36" t="s">
        <v>8</v>
      </c>
    </row>
    <row r="5" spans="2:7" x14ac:dyDescent="0.25">
      <c r="B5" s="16" t="s">
        <v>38</v>
      </c>
      <c r="C5" s="2">
        <v>37.090000000000003</v>
      </c>
      <c r="D5" s="19">
        <v>34.68</v>
      </c>
      <c r="E5" s="2">
        <v>50</v>
      </c>
      <c r="F5" s="2">
        <f>(D5-C5)*E5</f>
        <v>-120.50000000000018</v>
      </c>
      <c r="G5" s="2">
        <f>(F5/(C5*E5))*100</f>
        <v>-6.4977082771636647</v>
      </c>
    </row>
    <row r="6" spans="2:7" x14ac:dyDescent="0.25">
      <c r="B6" s="16" t="s">
        <v>22</v>
      </c>
      <c r="C6" s="2">
        <v>17.55</v>
      </c>
      <c r="D6" s="2">
        <v>17.45</v>
      </c>
      <c r="E6" s="2">
        <v>100</v>
      </c>
      <c r="F6" s="2">
        <f>(D6-C6)*E6</f>
        <v>-10.000000000000142</v>
      </c>
      <c r="G6" s="2">
        <f>(F6/(C6*E6))*100</f>
        <v>-0.56980056980057792</v>
      </c>
    </row>
    <row r="7" spans="2:7" x14ac:dyDescent="0.25">
      <c r="B7" s="16" t="s">
        <v>39</v>
      </c>
      <c r="C7" s="2">
        <v>13.06</v>
      </c>
      <c r="D7" s="19">
        <v>13.5</v>
      </c>
      <c r="E7" s="2">
        <v>200</v>
      </c>
      <c r="F7" s="2">
        <f>(D7-C7)*E7</f>
        <v>87.999999999999901</v>
      </c>
      <c r="G7" s="2">
        <f>(F7/(C7*E7))*100</f>
        <v>3.3690658499234263</v>
      </c>
    </row>
    <row r="8" spans="2:7" x14ac:dyDescent="0.25">
      <c r="B8" s="10"/>
      <c r="C8" s="2"/>
      <c r="D8" s="27"/>
      <c r="E8" s="2"/>
      <c r="F8" s="2">
        <f>(D8-C8)*E8</f>
        <v>0</v>
      </c>
      <c r="G8" s="2" t="e">
        <f>(F8/(C8*E8))*100</f>
        <v>#DIV/0!</v>
      </c>
    </row>
    <row r="10" spans="2:7" x14ac:dyDescent="0.25">
      <c r="B10" s="2" t="s">
        <v>11</v>
      </c>
      <c r="C10" s="2">
        <f>SUM(C5:C8)</f>
        <v>67.7</v>
      </c>
      <c r="D10" s="2">
        <f>SUM(D5:D7)</f>
        <v>65.63</v>
      </c>
      <c r="E10" s="2">
        <f>SUM(E5:E7)</f>
        <v>350</v>
      </c>
      <c r="F10" s="17">
        <f>SUM(F5:F7)</f>
        <v>-42.500000000000441</v>
      </c>
      <c r="G10" s="2">
        <f>AVERAGE(G5:G7)</f>
        <v>-1.2328143323469389</v>
      </c>
    </row>
    <row r="11" spans="2:7" x14ac:dyDescent="0.25">
      <c r="B11" s="20" t="s">
        <v>14</v>
      </c>
      <c r="C11" s="41">
        <f>(D5*E5)+(D6*E6)+(D7*E7)</f>
        <v>6179</v>
      </c>
      <c r="D11" s="41"/>
      <c r="E11" s="41"/>
      <c r="F11" s="41"/>
      <c r="G11" s="41"/>
    </row>
    <row r="12" spans="2:7" x14ac:dyDescent="0.25">
      <c r="B12" s="20" t="s">
        <v>15</v>
      </c>
      <c r="C12" s="41">
        <f>(F10/C11)*100</f>
        <v>-0.68781356206506628</v>
      </c>
      <c r="D12" s="41"/>
      <c r="E12" s="41"/>
      <c r="F12" s="41"/>
      <c r="G12" s="41"/>
    </row>
  </sheetData>
  <mergeCells count="2">
    <mergeCell ref="C11:G11"/>
    <mergeCell ref="C12:G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E35" sqref="E35"/>
    </sheetView>
  </sheetViews>
  <sheetFormatPr defaultRowHeight="15" x14ac:dyDescent="0.25"/>
  <sheetData>
    <row r="3" spans="2:7" ht="15.75" thickBot="1" x14ac:dyDescent="0.3"/>
    <row r="4" spans="2:7" x14ac:dyDescent="0.25">
      <c r="B4" s="22" t="s">
        <v>7</v>
      </c>
      <c r="C4" s="7" t="s">
        <v>5</v>
      </c>
      <c r="D4" s="7" t="s">
        <v>3</v>
      </c>
      <c r="E4" s="7" t="s">
        <v>6</v>
      </c>
      <c r="F4" s="23" t="s">
        <v>0</v>
      </c>
      <c r="G4" s="36" t="s">
        <v>8</v>
      </c>
    </row>
    <row r="5" spans="2:7" x14ac:dyDescent="0.25">
      <c r="B5" s="16" t="s">
        <v>36</v>
      </c>
      <c r="C5" s="2">
        <v>7.6</v>
      </c>
      <c r="D5" s="19">
        <v>7.6</v>
      </c>
      <c r="E5" s="2">
        <v>200</v>
      </c>
      <c r="F5" s="2">
        <f>(D5-C5)*E5</f>
        <v>0</v>
      </c>
      <c r="G5" s="2">
        <f>(F5/(C5*E5))*100</f>
        <v>0</v>
      </c>
    </row>
    <row r="6" spans="2:7" x14ac:dyDescent="0.25">
      <c r="B6" s="16" t="s">
        <v>37</v>
      </c>
      <c r="C6" s="2">
        <v>10.36</v>
      </c>
      <c r="D6" s="2">
        <v>10.5</v>
      </c>
      <c r="E6" s="2">
        <v>100</v>
      </c>
      <c r="F6" s="2">
        <f>(D6-C6)*E6</f>
        <v>14.000000000000057</v>
      </c>
      <c r="G6" s="2">
        <f>(F6/(C6*E6))*100</f>
        <v>1.3513513513513569</v>
      </c>
    </row>
    <row r="7" spans="2:7" x14ac:dyDescent="0.25">
      <c r="B7" s="10"/>
      <c r="C7" s="2"/>
      <c r="D7" s="27"/>
      <c r="E7" s="2"/>
      <c r="F7" s="2">
        <f>(D7-C7)*E7</f>
        <v>0</v>
      </c>
      <c r="G7" s="2" t="e">
        <f>(F7/(C7*E7))*100</f>
        <v>#DIV/0!</v>
      </c>
    </row>
    <row r="8" spans="2:7" x14ac:dyDescent="0.25">
      <c r="B8" s="10"/>
      <c r="C8" s="2"/>
      <c r="D8" s="27"/>
      <c r="E8" s="2"/>
      <c r="F8" s="2">
        <f>(D8-C8)*E8</f>
        <v>0</v>
      </c>
      <c r="G8" s="2" t="e">
        <f>(F8/(C8*E8))*100</f>
        <v>#DIV/0!</v>
      </c>
    </row>
    <row r="10" spans="2:7" x14ac:dyDescent="0.25">
      <c r="B10" s="2" t="s">
        <v>11</v>
      </c>
      <c r="C10" s="2">
        <f>SUM(C5:C8)</f>
        <v>17.96</v>
      </c>
      <c r="D10" s="2">
        <f>SUM(D5:D7)</f>
        <v>18.100000000000001</v>
      </c>
      <c r="E10" s="2">
        <f>SUM(E5:E7)</f>
        <v>300</v>
      </c>
      <c r="F10" s="17">
        <f>SUM(F5:F7)</f>
        <v>14.000000000000057</v>
      </c>
      <c r="G10" s="2" t="e">
        <f>AVERAGE(G5:G7)</f>
        <v>#DIV/0!</v>
      </c>
    </row>
    <row r="11" spans="2:7" x14ac:dyDescent="0.25">
      <c r="B11" s="20" t="s">
        <v>14</v>
      </c>
      <c r="C11" s="41">
        <f>(D5*E5)+(D6*E6)+(D7*E7)</f>
        <v>2570</v>
      </c>
      <c r="D11" s="41"/>
      <c r="E11" s="41"/>
      <c r="F11" s="41"/>
      <c r="G11" s="41"/>
    </row>
    <row r="12" spans="2:7" x14ac:dyDescent="0.25">
      <c r="B12" s="20" t="s">
        <v>15</v>
      </c>
      <c r="C12" s="41">
        <f>(F10/C11)*100</f>
        <v>0.54474708171206454</v>
      </c>
      <c r="D12" s="41"/>
      <c r="E12" s="41"/>
      <c r="F12" s="41"/>
      <c r="G12" s="41"/>
    </row>
  </sheetData>
  <mergeCells count="2">
    <mergeCell ref="C11:G11"/>
    <mergeCell ref="C12:G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J22" sqref="J22"/>
    </sheetView>
  </sheetViews>
  <sheetFormatPr defaultRowHeight="15" x14ac:dyDescent="0.25"/>
  <sheetData>
    <row r="3" spans="2:7" ht="15.75" thickBot="1" x14ac:dyDescent="0.3"/>
    <row r="4" spans="2:7" x14ac:dyDescent="0.25">
      <c r="B4" s="22" t="s">
        <v>7</v>
      </c>
      <c r="C4" s="7" t="s">
        <v>5</v>
      </c>
      <c r="D4" s="7" t="s">
        <v>3</v>
      </c>
      <c r="E4" s="7" t="s">
        <v>6</v>
      </c>
      <c r="F4" s="23" t="s">
        <v>0</v>
      </c>
      <c r="G4" s="36" t="s">
        <v>8</v>
      </c>
    </row>
    <row r="5" spans="2:7" x14ac:dyDescent="0.25">
      <c r="B5" s="10" t="s">
        <v>34</v>
      </c>
      <c r="C5" s="2">
        <v>26.33</v>
      </c>
      <c r="D5" s="25">
        <v>27.55</v>
      </c>
      <c r="E5" s="2">
        <v>200</v>
      </c>
      <c r="F5" s="2">
        <f>(D5-C5)*E5</f>
        <v>244.00000000000048</v>
      </c>
      <c r="G5" s="2">
        <f>(F5/(C5*E5))*100</f>
        <v>4.6334979111279999</v>
      </c>
    </row>
    <row r="6" spans="2:7" x14ac:dyDescent="0.25">
      <c r="B6" s="10"/>
      <c r="C6" s="2"/>
      <c r="D6" s="2"/>
      <c r="E6" s="2"/>
      <c r="F6" s="2">
        <f>(D6-C6)*E6</f>
        <v>0</v>
      </c>
      <c r="G6" s="2" t="e">
        <f>(F6/(C6*E6))*100</f>
        <v>#DIV/0!</v>
      </c>
    </row>
    <row r="7" spans="2:7" x14ac:dyDescent="0.25">
      <c r="B7" s="10"/>
      <c r="C7" s="2"/>
      <c r="D7" s="27"/>
      <c r="E7" s="2"/>
      <c r="F7" s="2">
        <f>(D7-C7)*E7</f>
        <v>0</v>
      </c>
      <c r="G7" s="2" t="e">
        <f>(F7/(C7*E7))*100</f>
        <v>#DIV/0!</v>
      </c>
    </row>
    <row r="8" spans="2:7" x14ac:dyDescent="0.25">
      <c r="B8" s="10"/>
      <c r="C8" s="2"/>
      <c r="D8" s="27"/>
      <c r="E8" s="2"/>
      <c r="F8" s="2">
        <f>(D8-C8)*E8</f>
        <v>0</v>
      </c>
      <c r="G8" s="2" t="e">
        <f>(F8/(C8*E8))*100</f>
        <v>#DIV/0!</v>
      </c>
    </row>
    <row r="10" spans="2:7" x14ac:dyDescent="0.25">
      <c r="B10" s="2" t="s">
        <v>11</v>
      </c>
      <c r="C10" s="2">
        <f>SUM(C5:C8)</f>
        <v>26.33</v>
      </c>
      <c r="D10" s="2">
        <f>SUM(D5:D7)</f>
        <v>27.55</v>
      </c>
      <c r="E10" s="2">
        <f>SUM(E5:E7)</f>
        <v>200</v>
      </c>
      <c r="F10" s="17">
        <f>SUM(F5:F7)</f>
        <v>244.00000000000048</v>
      </c>
      <c r="G10" s="2" t="e">
        <f>AVERAGE(G5:G7)</f>
        <v>#DIV/0!</v>
      </c>
    </row>
    <row r="11" spans="2:7" x14ac:dyDescent="0.25">
      <c r="B11" s="20" t="s">
        <v>14</v>
      </c>
      <c r="C11" s="41">
        <f>(D5*E5)+(D6*E6)+(D7*E7)</f>
        <v>5510</v>
      </c>
      <c r="D11" s="41"/>
      <c r="E11" s="41"/>
      <c r="F11" s="41"/>
      <c r="G11" s="41"/>
    </row>
    <row r="12" spans="2:7" x14ac:dyDescent="0.25">
      <c r="B12" s="20" t="s">
        <v>15</v>
      </c>
      <c r="C12" s="41">
        <f>(F10/C11)*100</f>
        <v>4.4283121597096278</v>
      </c>
      <c r="D12" s="41"/>
      <c r="E12" s="41"/>
      <c r="F12" s="41"/>
      <c r="G12" s="41"/>
    </row>
  </sheetData>
  <mergeCells count="2">
    <mergeCell ref="C11:G11"/>
    <mergeCell ref="C12:G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E6" sqref="E6"/>
    </sheetView>
  </sheetViews>
  <sheetFormatPr defaultRowHeight="15" x14ac:dyDescent="0.25"/>
  <sheetData>
    <row r="3" spans="2:7" ht="15.75" thickBot="1" x14ac:dyDescent="0.3"/>
    <row r="4" spans="2:7" x14ac:dyDescent="0.25">
      <c r="B4" s="22" t="s">
        <v>7</v>
      </c>
      <c r="C4" s="7" t="s">
        <v>5</v>
      </c>
      <c r="D4" s="7" t="s">
        <v>3</v>
      </c>
      <c r="E4" s="7" t="s">
        <v>6</v>
      </c>
      <c r="F4" s="23" t="s">
        <v>0</v>
      </c>
      <c r="G4" s="36" t="s">
        <v>8</v>
      </c>
    </row>
    <row r="5" spans="2:7" x14ac:dyDescent="0.25">
      <c r="B5" s="10" t="s">
        <v>34</v>
      </c>
      <c r="C5" s="2">
        <v>26.33</v>
      </c>
      <c r="D5" s="25">
        <v>25.95</v>
      </c>
      <c r="E5" s="2">
        <v>50</v>
      </c>
      <c r="F5" s="2">
        <f>(D5-C5)*E5</f>
        <v>-18.99999999999995</v>
      </c>
      <c r="G5" s="2">
        <f>(F5/(C5*E5))*100</f>
        <v>-1.4432206608431408</v>
      </c>
    </row>
    <row r="6" spans="2:7" x14ac:dyDescent="0.25">
      <c r="B6" s="10"/>
      <c r="C6" s="2"/>
      <c r="D6" s="2"/>
      <c r="E6" s="2"/>
      <c r="F6" s="2">
        <f>(D6-C6)*E6</f>
        <v>0</v>
      </c>
      <c r="G6" s="2" t="e">
        <f>(F6/(C6*E6))*100</f>
        <v>#DIV/0!</v>
      </c>
    </row>
    <row r="7" spans="2:7" x14ac:dyDescent="0.25">
      <c r="B7" s="10"/>
      <c r="C7" s="2"/>
      <c r="D7" s="27"/>
      <c r="E7" s="2"/>
      <c r="F7" s="2">
        <f>(D7-C7)*E7</f>
        <v>0</v>
      </c>
      <c r="G7" s="2" t="e">
        <f>(F7/(C7*E7))*100</f>
        <v>#DIV/0!</v>
      </c>
    </row>
    <row r="8" spans="2:7" x14ac:dyDescent="0.25">
      <c r="B8" s="10"/>
      <c r="C8" s="2"/>
      <c r="D8" s="27"/>
      <c r="E8" s="2"/>
      <c r="F8" s="2">
        <f>(D8-C8)*E8</f>
        <v>0</v>
      </c>
      <c r="G8" s="2" t="e">
        <f>(F8/(C8*E8))*100</f>
        <v>#DIV/0!</v>
      </c>
    </row>
    <row r="10" spans="2:7" x14ac:dyDescent="0.25">
      <c r="B10" s="2" t="s">
        <v>11</v>
      </c>
      <c r="C10" s="2">
        <f>SUM(C5:C8)</f>
        <v>26.33</v>
      </c>
      <c r="D10" s="2">
        <f>SUM(D5:D7)</f>
        <v>25.95</v>
      </c>
      <c r="E10" s="2">
        <f>SUM(E5:E7)</f>
        <v>50</v>
      </c>
      <c r="F10" s="17">
        <f>SUM(F5:F7)</f>
        <v>-18.99999999999995</v>
      </c>
      <c r="G10" s="2" t="e">
        <f>AVERAGE(G5:G7)</f>
        <v>#DIV/0!</v>
      </c>
    </row>
    <row r="11" spans="2:7" x14ac:dyDescent="0.25">
      <c r="B11" s="20" t="s">
        <v>14</v>
      </c>
      <c r="C11" s="41">
        <f>(D5*E5)+(D6*E6)+(D7*E7)</f>
        <v>1297.5</v>
      </c>
      <c r="D11" s="41"/>
      <c r="E11" s="41"/>
      <c r="F11" s="41"/>
      <c r="G11" s="41"/>
    </row>
    <row r="12" spans="2:7" x14ac:dyDescent="0.25">
      <c r="B12" s="20" t="s">
        <v>15</v>
      </c>
      <c r="C12" s="41">
        <f>(F10/C11)*100</f>
        <v>-1.464354527938339</v>
      </c>
      <c r="D12" s="41"/>
      <c r="E12" s="41"/>
      <c r="F12" s="41"/>
      <c r="G12" s="41"/>
    </row>
  </sheetData>
  <mergeCells count="2">
    <mergeCell ref="C11:G11"/>
    <mergeCell ref="C12:G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B4" sqref="B4:G12"/>
    </sheetView>
  </sheetViews>
  <sheetFormatPr defaultRowHeight="15" x14ac:dyDescent="0.25"/>
  <sheetData>
    <row r="3" spans="2:7" ht="15.75" thickBot="1" x14ac:dyDescent="0.3"/>
    <row r="4" spans="2:7" x14ac:dyDescent="0.25">
      <c r="B4" s="22" t="s">
        <v>7</v>
      </c>
      <c r="C4" s="7" t="s">
        <v>5</v>
      </c>
      <c r="D4" s="7" t="s">
        <v>3</v>
      </c>
      <c r="E4" s="7" t="s">
        <v>6</v>
      </c>
      <c r="F4" s="23" t="s">
        <v>0</v>
      </c>
      <c r="G4" s="36" t="s">
        <v>8</v>
      </c>
    </row>
    <row r="5" spans="2:7" x14ac:dyDescent="0.25">
      <c r="B5" s="10" t="s">
        <v>28</v>
      </c>
      <c r="C5" s="2">
        <v>14.02</v>
      </c>
      <c r="D5" s="25">
        <v>13.69</v>
      </c>
      <c r="E5" s="2">
        <v>100</v>
      </c>
      <c r="F5" s="2">
        <f>(D5-C5)*E5</f>
        <v>-33.000000000000007</v>
      </c>
      <c r="G5" s="2">
        <f>(F5/(C5*E5))*100</f>
        <v>-2.3537803138373756</v>
      </c>
    </row>
    <row r="6" spans="2:7" x14ac:dyDescent="0.25">
      <c r="B6" s="10" t="s">
        <v>29</v>
      </c>
      <c r="C6" s="2">
        <v>7.86</v>
      </c>
      <c r="D6" s="2">
        <v>7</v>
      </c>
      <c r="E6" s="2">
        <v>100</v>
      </c>
      <c r="F6" s="2">
        <f>(D6-C6)*E6</f>
        <v>-86.000000000000028</v>
      </c>
      <c r="G6" s="2">
        <f>(F6/(C6*E6))*100</f>
        <v>-10.941475826972013</v>
      </c>
    </row>
    <row r="7" spans="2:7" x14ac:dyDescent="0.25">
      <c r="B7" s="10" t="s">
        <v>30</v>
      </c>
      <c r="C7" s="2">
        <v>17.46</v>
      </c>
      <c r="D7" s="27">
        <v>17.75</v>
      </c>
      <c r="E7" s="2">
        <v>100</v>
      </c>
      <c r="F7" s="2">
        <f>(D7-C7)*E7</f>
        <v>28.999999999999915</v>
      </c>
      <c r="G7" s="2">
        <f>(F7/(C7*E7))*100</f>
        <v>1.6609392898052644</v>
      </c>
    </row>
    <row r="8" spans="2:7" x14ac:dyDescent="0.25">
      <c r="B8" s="10" t="s">
        <v>31</v>
      </c>
      <c r="C8" s="2">
        <v>7.7</v>
      </c>
      <c r="D8" s="27">
        <v>7.64</v>
      </c>
      <c r="E8" s="2">
        <v>100</v>
      </c>
      <c r="F8" s="2">
        <f>(D8-C8)*E8</f>
        <v>-6.0000000000000497</v>
      </c>
      <c r="G8" s="2">
        <f>(F8/(C8*E8))*100</f>
        <v>-0.77922077922078559</v>
      </c>
    </row>
    <row r="10" spans="2:7" x14ac:dyDescent="0.25">
      <c r="B10" s="2" t="s">
        <v>11</v>
      </c>
      <c r="C10" s="2">
        <f>SUM(C5:C8)</f>
        <v>47.040000000000006</v>
      </c>
      <c r="D10" s="2">
        <f>SUM(D5:D7)</f>
        <v>38.44</v>
      </c>
      <c r="E10" s="2">
        <f>SUM(E5:E7)</f>
        <v>300</v>
      </c>
      <c r="F10" s="17">
        <f>SUM(F5:F7)</f>
        <v>-90.000000000000114</v>
      </c>
      <c r="G10" s="2">
        <f>AVERAGE(G5:G7)</f>
        <v>-3.8781056170013746</v>
      </c>
    </row>
    <row r="11" spans="2:7" x14ac:dyDescent="0.25">
      <c r="B11" s="20" t="s">
        <v>14</v>
      </c>
      <c r="C11" s="41">
        <f>(D5*E5)+(D6*E6)+(D7*E7)</f>
        <v>3844</v>
      </c>
      <c r="D11" s="41"/>
      <c r="E11" s="41"/>
      <c r="F11" s="41"/>
      <c r="G11" s="41"/>
    </row>
    <row r="12" spans="2:7" x14ac:dyDescent="0.25">
      <c r="B12" s="20" t="s">
        <v>15</v>
      </c>
      <c r="C12" s="41">
        <f>(F10/C11)*100</f>
        <v>-2.3413111342351747</v>
      </c>
      <c r="D12" s="41"/>
      <c r="E12" s="41"/>
      <c r="F12" s="41"/>
      <c r="G12" s="41"/>
    </row>
  </sheetData>
  <mergeCells count="2">
    <mergeCell ref="C11:G11"/>
    <mergeCell ref="C12:G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E15" sqref="E15"/>
    </sheetView>
  </sheetViews>
  <sheetFormatPr defaultRowHeight="15" x14ac:dyDescent="0.25"/>
  <sheetData>
    <row r="3" spans="2:7" ht="15.75" thickBot="1" x14ac:dyDescent="0.3"/>
    <row r="4" spans="2:7" x14ac:dyDescent="0.25">
      <c r="B4" s="22" t="s">
        <v>7</v>
      </c>
      <c r="C4" s="7" t="s">
        <v>5</v>
      </c>
      <c r="D4" s="7" t="s">
        <v>3</v>
      </c>
      <c r="E4" s="7" t="s">
        <v>6</v>
      </c>
      <c r="F4" s="23" t="s">
        <v>0</v>
      </c>
      <c r="G4" s="36" t="s">
        <v>8</v>
      </c>
    </row>
    <row r="5" spans="2:7" x14ac:dyDescent="0.25">
      <c r="B5" s="10"/>
      <c r="C5" s="2">
        <v>44.3</v>
      </c>
      <c r="D5" s="37">
        <v>43.11</v>
      </c>
      <c r="E5" s="2">
        <v>19</v>
      </c>
      <c r="F5" s="2">
        <f>(D5-C5)*E5</f>
        <v>-22.609999999999957</v>
      </c>
      <c r="G5" s="2">
        <f>(F5/(C5*E5))*100</f>
        <v>-2.6862302483069929</v>
      </c>
    </row>
    <row r="7" spans="2:7" x14ac:dyDescent="0.25">
      <c r="B7" s="2" t="s">
        <v>11</v>
      </c>
      <c r="C7" s="2">
        <f>SUM(C5:C5)</f>
        <v>44.3</v>
      </c>
      <c r="D7" s="2">
        <f>SUM(D5:D5)</f>
        <v>43.11</v>
      </c>
      <c r="E7" s="2">
        <f>SUM(E5:E5)</f>
        <v>19</v>
      </c>
      <c r="F7" s="17">
        <f>SUM(F5:F5)</f>
        <v>-22.609999999999957</v>
      </c>
      <c r="G7" s="2">
        <f>AVERAGE(G5:G5)</f>
        <v>-2.6862302483069929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workbookViewId="0">
      <selection activeCell="D6" sqref="D6"/>
    </sheetView>
  </sheetViews>
  <sheetFormatPr defaultRowHeight="15" x14ac:dyDescent="0.25"/>
  <cols>
    <col min="7" max="7" width="12.7109375" bestFit="1" customWidth="1"/>
    <col min="8" max="8" width="22.5703125" customWidth="1"/>
  </cols>
  <sheetData>
    <row r="3" spans="2:8" ht="15.75" thickBot="1" x14ac:dyDescent="0.3"/>
    <row r="4" spans="2:8" x14ac:dyDescent="0.25">
      <c r="B4" s="22" t="s">
        <v>7</v>
      </c>
      <c r="C4" s="7" t="s">
        <v>5</v>
      </c>
      <c r="D4" s="7" t="s">
        <v>3</v>
      </c>
      <c r="E4" s="7" t="s">
        <v>6</v>
      </c>
      <c r="F4" s="23" t="s">
        <v>0</v>
      </c>
      <c r="G4" s="12" t="s">
        <v>8</v>
      </c>
      <c r="H4" s="20" t="s">
        <v>4</v>
      </c>
    </row>
    <row r="5" spans="2:8" x14ac:dyDescent="0.25">
      <c r="B5" s="16" t="s">
        <v>20</v>
      </c>
      <c r="C5" s="2">
        <v>10.64</v>
      </c>
      <c r="D5" s="19">
        <v>10.967000000000001</v>
      </c>
      <c r="E5" s="2">
        <v>700</v>
      </c>
      <c r="F5" s="2">
        <f t="shared" ref="F5:F13" si="0">(D5-C5)*E5</f>
        <v>228.89999999999998</v>
      </c>
      <c r="G5" s="32">
        <f t="shared" ref="G5:G13" si="1">(F5/(C5*E5))*100</f>
        <v>3.0733082706766912</v>
      </c>
      <c r="H5" s="2" t="s">
        <v>12</v>
      </c>
    </row>
    <row r="6" spans="2:8" x14ac:dyDescent="0.25">
      <c r="B6" s="16" t="s">
        <v>20</v>
      </c>
      <c r="C6" s="2">
        <v>10.64</v>
      </c>
      <c r="D6" s="30">
        <v>10.99</v>
      </c>
      <c r="E6" s="2">
        <v>50</v>
      </c>
      <c r="F6" s="2">
        <f t="shared" si="0"/>
        <v>17.499999999999982</v>
      </c>
      <c r="G6" s="32">
        <f t="shared" si="1"/>
        <v>3.2894736842105226</v>
      </c>
      <c r="H6" s="2" t="s">
        <v>12</v>
      </c>
    </row>
    <row r="7" spans="2:8" x14ac:dyDescent="0.25">
      <c r="B7" s="16" t="s">
        <v>25</v>
      </c>
      <c r="C7" s="2">
        <v>51.78</v>
      </c>
      <c r="D7" s="29">
        <v>52.9</v>
      </c>
      <c r="E7" s="2">
        <v>20</v>
      </c>
      <c r="F7" s="2">
        <f t="shared" si="0"/>
        <v>22.399999999999949</v>
      </c>
      <c r="G7" s="32">
        <f t="shared" si="1"/>
        <v>2.162997296253375</v>
      </c>
      <c r="H7" s="2" t="s">
        <v>12</v>
      </c>
    </row>
    <row r="8" spans="2:8" x14ac:dyDescent="0.25">
      <c r="B8" s="16" t="s">
        <v>22</v>
      </c>
      <c r="C8" s="2">
        <v>16.93</v>
      </c>
      <c r="D8" s="19">
        <v>17.579999999999998</v>
      </c>
      <c r="E8" s="28">
        <v>61</v>
      </c>
      <c r="F8" s="2">
        <f t="shared" si="0"/>
        <v>39.649999999999913</v>
      </c>
      <c r="G8" s="32">
        <f t="shared" si="1"/>
        <v>3.8393384524512615</v>
      </c>
      <c r="H8" s="2" t="s">
        <v>12</v>
      </c>
    </row>
    <row r="9" spans="2:8" x14ac:dyDescent="0.25">
      <c r="B9" s="16" t="s">
        <v>13</v>
      </c>
      <c r="C9" s="16">
        <v>17.68</v>
      </c>
      <c r="D9" s="16">
        <v>17.940000000000001</v>
      </c>
      <c r="E9" s="28">
        <v>90</v>
      </c>
      <c r="F9" s="2">
        <f t="shared" si="0"/>
        <v>23.400000000000141</v>
      </c>
      <c r="G9" s="32">
        <f t="shared" si="1"/>
        <v>1.4705882352941264</v>
      </c>
      <c r="H9" s="2" t="s">
        <v>19</v>
      </c>
    </row>
    <row r="10" spans="2:8" x14ac:dyDescent="0.25">
      <c r="B10" s="16" t="s">
        <v>13</v>
      </c>
      <c r="C10" s="2">
        <v>17.5</v>
      </c>
      <c r="D10" s="16">
        <v>17.940000000000001</v>
      </c>
      <c r="E10" s="28">
        <v>10</v>
      </c>
      <c r="F10" s="2">
        <f t="shared" si="0"/>
        <v>4.4000000000000128</v>
      </c>
      <c r="G10" s="33">
        <f t="shared" si="1"/>
        <v>2.5142857142857218</v>
      </c>
      <c r="H10" s="2" t="s">
        <v>12</v>
      </c>
    </row>
    <row r="11" spans="2:8" x14ac:dyDescent="0.25">
      <c r="B11" s="16" t="s">
        <v>21</v>
      </c>
      <c r="C11" s="2">
        <v>2.11</v>
      </c>
      <c r="D11" s="29">
        <v>2.12</v>
      </c>
      <c r="E11" s="28">
        <v>100</v>
      </c>
      <c r="F11" s="2">
        <f t="shared" si="0"/>
        <v>1.0000000000000231</v>
      </c>
      <c r="G11" s="34">
        <f t="shared" si="1"/>
        <v>0.47393364928911047</v>
      </c>
      <c r="H11" s="2" t="s">
        <v>12</v>
      </c>
    </row>
    <row r="12" spans="2:8" x14ac:dyDescent="0.25">
      <c r="B12" s="16" t="s">
        <v>26</v>
      </c>
      <c r="C12" s="26">
        <v>7.44</v>
      </c>
      <c r="D12" s="26">
        <v>7.45</v>
      </c>
      <c r="E12" s="31">
        <v>100</v>
      </c>
      <c r="F12" s="26">
        <f t="shared" si="0"/>
        <v>0.99999999999997868</v>
      </c>
      <c r="G12" s="33">
        <f t="shared" si="1"/>
        <v>0.13440860215053477</v>
      </c>
      <c r="H12" s="26" t="s">
        <v>12</v>
      </c>
    </row>
    <row r="13" spans="2:8" x14ac:dyDescent="0.25">
      <c r="B13" s="10" t="s">
        <v>23</v>
      </c>
      <c r="C13" s="25">
        <v>9.8825000000000003</v>
      </c>
      <c r="D13" s="35">
        <v>9.8963000000000001</v>
      </c>
      <c r="E13" s="28">
        <v>800</v>
      </c>
      <c r="F13" s="2">
        <f t="shared" si="0"/>
        <v>11.03999999999985</v>
      </c>
      <c r="G13" s="28">
        <f t="shared" si="1"/>
        <v>0.1396407791550702</v>
      </c>
      <c r="H13" s="2" t="s">
        <v>19</v>
      </c>
    </row>
    <row r="15" spans="2:8" x14ac:dyDescent="0.25">
      <c r="B15" s="2" t="s">
        <v>11</v>
      </c>
      <c r="C15" s="2">
        <f>SUM(C5:C12)</f>
        <v>134.72000000000003</v>
      </c>
      <c r="D15" s="2">
        <f>SUM(D5:D12)</f>
        <v>137.887</v>
      </c>
      <c r="E15" s="2">
        <f>SUM(E5:E13)</f>
        <v>1931</v>
      </c>
      <c r="F15" s="17">
        <f>SUM(F5:F13)</f>
        <v>349.28999999999985</v>
      </c>
      <c r="G15" s="2">
        <f>AVERAGE(G5:G12)</f>
        <v>2.1197917380764184</v>
      </c>
    </row>
    <row r="16" spans="2:8" x14ac:dyDescent="0.25">
      <c r="B16" s="20" t="s">
        <v>14</v>
      </c>
      <c r="C16" s="41">
        <f>(D5*E5)+(D6*E6)+(D7*E7)</f>
        <v>9284.4000000000015</v>
      </c>
      <c r="D16" s="41"/>
      <c r="E16" s="41"/>
      <c r="F16" s="41"/>
      <c r="G16" s="41"/>
    </row>
    <row r="17" spans="2:7" x14ac:dyDescent="0.25">
      <c r="B17" s="20" t="s">
        <v>15</v>
      </c>
      <c r="C17" s="41">
        <f>(F15/C16)*100</f>
        <v>3.7621170996510251</v>
      </c>
      <c r="D17" s="41"/>
      <c r="E17" s="41"/>
      <c r="F17" s="41"/>
      <c r="G17" s="41"/>
    </row>
  </sheetData>
  <mergeCells count="2">
    <mergeCell ref="C16:G16"/>
    <mergeCell ref="C17:G17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workbookViewId="0">
      <selection activeCell="C7" sqref="C7"/>
    </sheetView>
  </sheetViews>
  <sheetFormatPr defaultRowHeight="15" x14ac:dyDescent="0.25"/>
  <sheetData>
    <row r="3" spans="2:7" ht="15.75" thickBot="1" x14ac:dyDescent="0.3"/>
    <row r="4" spans="2:7" ht="15.75" thickBot="1" x14ac:dyDescent="0.3">
      <c r="B4" s="5" t="s">
        <v>7</v>
      </c>
      <c r="C4" s="6" t="s">
        <v>5</v>
      </c>
      <c r="D4" s="7" t="s">
        <v>3</v>
      </c>
      <c r="E4" s="6" t="s">
        <v>6</v>
      </c>
      <c r="F4" s="13" t="s">
        <v>0</v>
      </c>
      <c r="G4" s="8" t="s">
        <v>8</v>
      </c>
    </row>
    <row r="5" spans="2:7" x14ac:dyDescent="0.25">
      <c r="B5" s="16" t="s">
        <v>17</v>
      </c>
      <c r="C5" s="4">
        <v>3.41</v>
      </c>
      <c r="D5" s="19">
        <v>3.5</v>
      </c>
      <c r="E5" s="4">
        <v>40</v>
      </c>
      <c r="F5" s="4">
        <f>(D5-C5)*E5</f>
        <v>3.5999999999999943</v>
      </c>
      <c r="G5" s="4">
        <f>(F5/(C5*E5))*100</f>
        <v>2.6392961876832799</v>
      </c>
    </row>
    <row r="6" spans="2:7" x14ac:dyDescent="0.25">
      <c r="B6" s="16" t="s">
        <v>18</v>
      </c>
      <c r="C6" s="2">
        <v>5.95</v>
      </c>
      <c r="D6" s="2">
        <v>6.4</v>
      </c>
      <c r="E6" s="2">
        <v>50</v>
      </c>
      <c r="F6" s="4">
        <f>(D6-C6)*E6</f>
        <v>22.500000000000007</v>
      </c>
      <c r="G6" s="4">
        <f>(F6/(C6*E6))*100</f>
        <v>7.5630252100840361</v>
      </c>
    </row>
    <row r="7" spans="2:7" x14ac:dyDescent="0.25">
      <c r="B7" s="16" t="s">
        <v>16</v>
      </c>
      <c r="C7" s="2">
        <v>14.84</v>
      </c>
      <c r="D7" s="27">
        <v>15.75</v>
      </c>
      <c r="E7" s="2">
        <v>30</v>
      </c>
      <c r="F7" s="4">
        <f>(D7-C7)*E7</f>
        <v>27.300000000000004</v>
      </c>
      <c r="G7" s="4">
        <f>(F7/(C7*E7))*100</f>
        <v>6.1320754716981147</v>
      </c>
    </row>
    <row r="9" spans="2:7" x14ac:dyDescent="0.25">
      <c r="B9" s="2" t="s">
        <v>11</v>
      </c>
      <c r="C9" s="2">
        <f>SUM(C5:C7)</f>
        <v>24.2</v>
      </c>
      <c r="D9" s="2">
        <f>SUM(D5:D7)</f>
        <v>25.65</v>
      </c>
      <c r="E9" s="2">
        <f>SUM(E5:E7)</f>
        <v>120</v>
      </c>
      <c r="F9" s="17">
        <f>SUM(F5:F7)</f>
        <v>53.400000000000006</v>
      </c>
      <c r="G9" s="2">
        <f>AVERAGE(G5:G7)</f>
        <v>5.4447989564884764</v>
      </c>
    </row>
    <row r="10" spans="2:7" x14ac:dyDescent="0.25">
      <c r="B10" s="20" t="s">
        <v>14</v>
      </c>
      <c r="C10" s="41">
        <f>(D5*E5)+(D6*E6)+(D7*E7)</f>
        <v>932.5</v>
      </c>
      <c r="D10" s="41"/>
      <c r="E10" s="41"/>
      <c r="F10" s="41"/>
      <c r="G10" s="41"/>
    </row>
    <row r="11" spans="2:7" x14ac:dyDescent="0.25">
      <c r="B11" s="20" t="s">
        <v>15</v>
      </c>
      <c r="C11" s="41">
        <f>(F9/C10)*100</f>
        <v>5.7265415549597858</v>
      </c>
      <c r="D11" s="41"/>
      <c r="E11" s="41"/>
      <c r="F11" s="41"/>
      <c r="G11" s="41"/>
    </row>
  </sheetData>
  <mergeCells count="2">
    <mergeCell ref="C10:G10"/>
    <mergeCell ref="C11:G1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Novembro</vt:lpstr>
      <vt:lpstr>29-11-19</vt:lpstr>
      <vt:lpstr>28-11-19</vt:lpstr>
      <vt:lpstr>26-11-19</vt:lpstr>
      <vt:lpstr>25-11-19</vt:lpstr>
      <vt:lpstr>22-11-19</vt:lpstr>
      <vt:lpstr>21-11-19</vt:lpstr>
      <vt:lpstr>01-11-19</vt:lpstr>
      <vt:lpstr>15-10-19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2019-12-04T11:35:07Z</dcterms:modified>
</cp:coreProperties>
</file>