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jeff.matheson\Documents\R_working\BBFM\eco_mapping_summary\dat\"/>
    </mc:Choice>
  </mc:AlternateContent>
  <xr:revisionPtr revIDLastSave="0" documentId="13_ncr:1_{3B72208C-1F73-46AF-A218-DEFA4ED5E705}" xr6:coauthVersionLast="45" xr6:coauthVersionMax="45" xr10:uidLastSave="{00000000-0000-0000-0000-000000000000}"/>
  <bookViews>
    <workbookView xWindow="-110" yWindow="-110" windowWidth="19420" windowHeight="10420" xr2:uid="{00000000-000D-0000-FFFF-FFFF00000000}"/>
  </bookViews>
  <sheets>
    <sheet name="MapCodes" sheetId="1" r:id="rId1"/>
    <sheet name="BWBS_old_to_new" sheetId="12" r:id="rId2"/>
    <sheet name="Bird Habitat Categories" sheetId="5" r:id="rId3"/>
    <sheet name="Sheet1" sheetId="11" r:id="rId4"/>
    <sheet name="EUs with Habitat Category" sheetId="2" r:id="rId5"/>
    <sheet name="summary" sheetId="9" r:id="rId6"/>
    <sheet name="CEM EUs" sheetId="10" r:id="rId7"/>
  </sheets>
  <definedNames>
    <definedName name="_xlnm._FilterDatabase" localSheetId="2" hidden="1">'Bird Habitat Categories'!$C$5:$D$25</definedName>
    <definedName name="_xlnm._FilterDatabase" localSheetId="1" hidden="1">BWBS_old_to_new!$A$9:$K$53</definedName>
    <definedName name="_xlnm._FilterDatabase" localSheetId="6" hidden="1">'CEM EUs'!$A$1:$E$143</definedName>
    <definedName name="_xlnm._FilterDatabase" localSheetId="4" hidden="1">'EUs with Habitat Category'!$A$4:$N$151</definedName>
    <definedName name="_xlnm._FilterDatabase" localSheetId="0" hidden="1">MapCodes!$A$2:$J$63</definedName>
    <definedName name="_xlnm.Print_Area" localSheetId="1">BWBS_old_to_new!$A$1:$K$53</definedName>
    <definedName name="_xlnm.Print_Area" localSheetId="0">MapCodes!$C$1:$J$42</definedName>
  </definedNames>
  <calcPr calcId="191029"/>
  <pivotCaches>
    <pivotCache cacheId="9" r:id="rId8"/>
    <pivotCache cacheId="1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3" i="1" l="1"/>
  <c r="D62" i="1"/>
  <c r="D50" i="1"/>
  <c r="D43" i="1"/>
  <c r="D60" i="1"/>
  <c r="D61" i="1"/>
  <c r="D46" i="1"/>
  <c r="D47" i="1"/>
  <c r="D48" i="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51" i="1"/>
  <c r="D52" i="1"/>
  <c r="D53" i="1"/>
  <c r="D54" i="1"/>
  <c r="D55" i="1"/>
  <c r="D56" i="1"/>
  <c r="D57" i="1"/>
  <c r="D58" i="1"/>
  <c r="D59" i="1"/>
  <c r="D44" i="1"/>
  <c r="D45" i="1"/>
  <c r="D49" i="1"/>
  <c r="D3" i="1"/>
  <c r="L10" i="2" l="1"/>
  <c r="J10" i="2"/>
  <c r="M10" i="2" s="1"/>
  <c r="I10" i="2"/>
  <c r="E10" i="2"/>
  <c r="D10" i="2"/>
  <c r="B10" i="2"/>
  <c r="L127" i="2"/>
  <c r="E143" i="10" s="1"/>
  <c r="J127" i="2"/>
  <c r="L126" i="2"/>
  <c r="J126" i="2"/>
  <c r="M126" i="2" s="1"/>
  <c r="F142" i="10" s="1"/>
  <c r="L125" i="2"/>
  <c r="J125" i="2"/>
  <c r="M125" i="2" s="1"/>
  <c r="F141" i="10" s="1"/>
  <c r="L124" i="2"/>
  <c r="J124" i="2"/>
  <c r="M124" i="2" s="1"/>
  <c r="F140" i="10" s="1"/>
  <c r="L123" i="2"/>
  <c r="E139" i="10" s="1"/>
  <c r="J123" i="2"/>
  <c r="L113" i="2"/>
  <c r="J113" i="2"/>
  <c r="M113" i="2" s="1"/>
  <c r="F138" i="10" s="1"/>
  <c r="L112" i="2"/>
  <c r="J112" i="2"/>
  <c r="M112" i="2" s="1"/>
  <c r="F137" i="10" s="1"/>
  <c r="L111" i="2"/>
  <c r="J111" i="2"/>
  <c r="M111" i="2" s="1"/>
  <c r="F136" i="10" s="1"/>
  <c r="L110" i="2"/>
  <c r="E135" i="10" s="1"/>
  <c r="J110" i="2"/>
  <c r="L109" i="2"/>
  <c r="J109" i="2"/>
  <c r="M109" i="2" s="1"/>
  <c r="F134" i="10" s="1"/>
  <c r="L117" i="2"/>
  <c r="J117" i="2"/>
  <c r="M117" i="2" s="1"/>
  <c r="F133" i="10" s="1"/>
  <c r="L116" i="2"/>
  <c r="J116" i="2"/>
  <c r="M116" i="2" s="1"/>
  <c r="F132" i="10" s="1"/>
  <c r="L115" i="2"/>
  <c r="E131" i="10" s="1"/>
  <c r="J115" i="2"/>
  <c r="L114" i="2"/>
  <c r="J114" i="2"/>
  <c r="M114" i="2" s="1"/>
  <c r="F130" i="10" s="1"/>
  <c r="L135" i="2"/>
  <c r="J135" i="2"/>
  <c r="M135" i="2" s="1"/>
  <c r="F129" i="10" s="1"/>
  <c r="L102" i="2"/>
  <c r="J102" i="2"/>
  <c r="M102" i="2" s="1"/>
  <c r="F128" i="10" s="1"/>
  <c r="L101" i="2"/>
  <c r="E127" i="10" s="1"/>
  <c r="J101" i="2"/>
  <c r="L100" i="2"/>
  <c r="J100" i="2"/>
  <c r="M100" i="2" s="1"/>
  <c r="F126" i="10" s="1"/>
  <c r="L99" i="2"/>
  <c r="J99" i="2"/>
  <c r="M99" i="2" s="1"/>
  <c r="F125" i="10" s="1"/>
  <c r="L98" i="2"/>
  <c r="J98" i="2"/>
  <c r="M98" i="2" s="1"/>
  <c r="F124" i="10" s="1"/>
  <c r="L97" i="2"/>
  <c r="E123" i="10" s="1"/>
  <c r="J97" i="2"/>
  <c r="L96" i="2"/>
  <c r="J96" i="2"/>
  <c r="M96" i="2" s="1"/>
  <c r="F122" i="10" s="1"/>
  <c r="L95" i="2"/>
  <c r="J95" i="2"/>
  <c r="M95" i="2" s="1"/>
  <c r="F121" i="10" s="1"/>
  <c r="L66" i="2"/>
  <c r="J66" i="2"/>
  <c r="M66" i="2" s="1"/>
  <c r="F120" i="10" s="1"/>
  <c r="L62" i="2"/>
  <c r="E119" i="10" s="1"/>
  <c r="J62" i="2"/>
  <c r="L65" i="2"/>
  <c r="J65" i="2"/>
  <c r="M65" i="2" s="1"/>
  <c r="F118" i="10" s="1"/>
  <c r="L64" i="2"/>
  <c r="J64" i="2"/>
  <c r="M64" i="2" s="1"/>
  <c r="F117" i="10" s="1"/>
  <c r="L63" i="2"/>
  <c r="J63" i="2"/>
  <c r="M63" i="2" s="1"/>
  <c r="F116" i="10" s="1"/>
  <c r="L21" i="2"/>
  <c r="E115" i="10" s="1"/>
  <c r="J21" i="2"/>
  <c r="L20" i="2"/>
  <c r="J20" i="2"/>
  <c r="M20" i="2" s="1"/>
  <c r="F114" i="10" s="1"/>
  <c r="L19" i="2"/>
  <c r="J19" i="2"/>
  <c r="M19" i="2" s="1"/>
  <c r="F113" i="10" s="1"/>
  <c r="L18" i="2"/>
  <c r="J18" i="2"/>
  <c r="M18" i="2" s="1"/>
  <c r="F112" i="10" s="1"/>
  <c r="L17" i="2"/>
  <c r="E111" i="10" s="1"/>
  <c r="J17" i="2"/>
  <c r="L16" i="2"/>
  <c r="J16" i="2"/>
  <c r="M16" i="2" s="1"/>
  <c r="F110" i="10" s="1"/>
  <c r="L28" i="2"/>
  <c r="J28" i="2"/>
  <c r="M28" i="2" s="1"/>
  <c r="F109" i="10" s="1"/>
  <c r="L27" i="2"/>
  <c r="J27" i="2"/>
  <c r="M27" i="2" s="1"/>
  <c r="F108" i="10" s="1"/>
  <c r="L31" i="2"/>
  <c r="E107" i="10" s="1"/>
  <c r="J31" i="2"/>
  <c r="L30" i="2"/>
  <c r="J30" i="2"/>
  <c r="M30" i="2" s="1"/>
  <c r="F106" i="10" s="1"/>
  <c r="L29" i="2"/>
  <c r="J29" i="2"/>
  <c r="M29" i="2" s="1"/>
  <c r="F105" i="10" s="1"/>
  <c r="L86" i="2"/>
  <c r="J86" i="2"/>
  <c r="M86" i="2" s="1"/>
  <c r="F104" i="10" s="1"/>
  <c r="L87" i="2"/>
  <c r="E103" i="10" s="1"/>
  <c r="J87" i="2"/>
  <c r="L82" i="2"/>
  <c r="J82" i="2"/>
  <c r="M82" i="2" s="1"/>
  <c r="F102" i="10" s="1"/>
  <c r="L81" i="2"/>
  <c r="J81" i="2"/>
  <c r="M81" i="2" s="1"/>
  <c r="F101" i="10" s="1"/>
  <c r="L85" i="2"/>
  <c r="J85" i="2"/>
  <c r="M85" i="2" s="1"/>
  <c r="F100" i="10" s="1"/>
  <c r="L84" i="2"/>
  <c r="E99" i="10" s="1"/>
  <c r="J84" i="2"/>
  <c r="L83" i="2"/>
  <c r="J83" i="2"/>
  <c r="M83" i="2" s="1"/>
  <c r="F98" i="10" s="1"/>
  <c r="L38" i="2"/>
  <c r="J38" i="2"/>
  <c r="M38" i="2" s="1"/>
  <c r="F97" i="10" s="1"/>
  <c r="L37" i="2"/>
  <c r="J37" i="2"/>
  <c r="M37" i="2" s="1"/>
  <c r="F96" i="10" s="1"/>
  <c r="L41" i="2"/>
  <c r="E95" i="10" s="1"/>
  <c r="J41" i="2"/>
  <c r="L40" i="2"/>
  <c r="J40" i="2"/>
  <c r="M40" i="2" s="1"/>
  <c r="F94" i="10" s="1"/>
  <c r="L39" i="2"/>
  <c r="J39" i="2"/>
  <c r="M39" i="2" s="1"/>
  <c r="F93" i="10" s="1"/>
  <c r="L108" i="2"/>
  <c r="J108" i="2"/>
  <c r="M108" i="2" s="1"/>
  <c r="F92" i="10" s="1"/>
  <c r="L107" i="2"/>
  <c r="E91" i="10" s="1"/>
  <c r="J107" i="2"/>
  <c r="L106" i="2"/>
  <c r="J106" i="2"/>
  <c r="M106" i="2" s="1"/>
  <c r="F90" i="10" s="1"/>
  <c r="L104" i="2"/>
  <c r="J104" i="2"/>
  <c r="M104" i="2" s="1"/>
  <c r="F89" i="10" s="1"/>
  <c r="L103" i="2"/>
  <c r="J103" i="2"/>
  <c r="M103" i="2" s="1"/>
  <c r="F88" i="10" s="1"/>
  <c r="L77" i="2"/>
  <c r="E87" i="10" s="1"/>
  <c r="J77" i="2"/>
  <c r="L80" i="2"/>
  <c r="J80" i="2"/>
  <c r="M80" i="2" s="1"/>
  <c r="F86" i="10" s="1"/>
  <c r="L79" i="2"/>
  <c r="J79" i="2"/>
  <c r="M79" i="2" s="1"/>
  <c r="F85" i="10" s="1"/>
  <c r="L78" i="2"/>
  <c r="J78" i="2"/>
  <c r="M78" i="2" s="1"/>
  <c r="F84" i="10" s="1"/>
  <c r="L76" i="2"/>
  <c r="E83" i="10" s="1"/>
  <c r="J76" i="2"/>
  <c r="L72" i="2"/>
  <c r="J72" i="2"/>
  <c r="M72" i="2" s="1"/>
  <c r="F82" i="10" s="1"/>
  <c r="L75" i="2"/>
  <c r="J75" i="2"/>
  <c r="M75" i="2" s="1"/>
  <c r="F81" i="10" s="1"/>
  <c r="L74" i="2"/>
  <c r="J74" i="2"/>
  <c r="M74" i="2" s="1"/>
  <c r="F80" i="10" s="1"/>
  <c r="L73" i="2"/>
  <c r="J73" i="2"/>
  <c r="L33" i="2"/>
  <c r="J33" i="2"/>
  <c r="M33" i="2" s="1"/>
  <c r="F78" i="10" s="1"/>
  <c r="L32" i="2"/>
  <c r="J32" i="2"/>
  <c r="M32" i="2" s="1"/>
  <c r="F77" i="10" s="1"/>
  <c r="L36" i="2"/>
  <c r="J36" i="2"/>
  <c r="M36" i="2" s="1"/>
  <c r="F76" i="10" s="1"/>
  <c r="L35" i="2"/>
  <c r="E75" i="10" s="1"/>
  <c r="J35" i="2"/>
  <c r="L34" i="2"/>
  <c r="J34" i="2"/>
  <c r="M34" i="2" s="1"/>
  <c r="F74" i="10" s="1"/>
  <c r="L134" i="2"/>
  <c r="J134" i="2"/>
  <c r="M134" i="2" s="1"/>
  <c r="F73" i="10" s="1"/>
  <c r="L133" i="2"/>
  <c r="J133" i="2"/>
  <c r="M133" i="2" s="1"/>
  <c r="F72" i="10" s="1"/>
  <c r="L131" i="2"/>
  <c r="E71" i="10" s="1"/>
  <c r="J131" i="2"/>
  <c r="L146" i="2"/>
  <c r="J146" i="2"/>
  <c r="M146" i="2" s="1"/>
  <c r="F70" i="10" s="1"/>
  <c r="L130" i="2"/>
  <c r="J130" i="2"/>
  <c r="M130" i="2" s="1"/>
  <c r="F69" i="10" s="1"/>
  <c r="L151" i="2"/>
  <c r="J151" i="2"/>
  <c r="M151" i="2" s="1"/>
  <c r="F68" i="10" s="1"/>
  <c r="L150" i="2"/>
  <c r="E67" i="10" s="1"/>
  <c r="J150" i="2"/>
  <c r="L149" i="2"/>
  <c r="J149" i="2"/>
  <c r="M149" i="2" s="1"/>
  <c r="F66" i="10" s="1"/>
  <c r="L148" i="2"/>
  <c r="J148" i="2"/>
  <c r="M148" i="2" s="1"/>
  <c r="F65" i="10" s="1"/>
  <c r="L129" i="2"/>
  <c r="J129" i="2"/>
  <c r="M129" i="2" s="1"/>
  <c r="F64" i="10" s="1"/>
  <c r="L61" i="2"/>
  <c r="E63" i="10" s="1"/>
  <c r="J61" i="2"/>
  <c r="L56" i="2"/>
  <c r="J56" i="2"/>
  <c r="M56" i="2" s="1"/>
  <c r="F62" i="10" s="1"/>
  <c r="L60" i="2"/>
  <c r="J60" i="2"/>
  <c r="M60" i="2" s="1"/>
  <c r="F61" i="10" s="1"/>
  <c r="L59" i="2"/>
  <c r="J59" i="2"/>
  <c r="M59" i="2" s="1"/>
  <c r="F60" i="10" s="1"/>
  <c r="L58" i="2"/>
  <c r="E59" i="10" s="1"/>
  <c r="J58" i="2"/>
  <c r="L12" i="2"/>
  <c r="J12" i="2"/>
  <c r="M12" i="2" s="1"/>
  <c r="F58" i="10" s="1"/>
  <c r="L11" i="2"/>
  <c r="J11" i="2"/>
  <c r="M11" i="2" s="1"/>
  <c r="F57" i="10" s="1"/>
  <c r="L15" i="2"/>
  <c r="J15" i="2"/>
  <c r="M15" i="2" s="1"/>
  <c r="F56" i="10" s="1"/>
  <c r="L14" i="2"/>
  <c r="E55" i="10" s="1"/>
  <c r="J14" i="2"/>
  <c r="L13" i="2"/>
  <c r="J13" i="2"/>
  <c r="M13" i="2" s="1"/>
  <c r="F54" i="10" s="1"/>
  <c r="L147" i="2"/>
  <c r="J147" i="2"/>
  <c r="M147" i="2" s="1"/>
  <c r="F53" i="10" s="1"/>
  <c r="L128" i="2"/>
  <c r="J128" i="2"/>
  <c r="M128" i="2" s="1"/>
  <c r="F52" i="10" s="1"/>
  <c r="L145" i="2"/>
  <c r="E51" i="10" s="1"/>
  <c r="J145" i="2"/>
  <c r="L43" i="2"/>
  <c r="J43" i="2"/>
  <c r="M43" i="2" s="1"/>
  <c r="F50" i="10" s="1"/>
  <c r="L42" i="2"/>
  <c r="J42" i="2"/>
  <c r="M42" i="2" s="1"/>
  <c r="F49" i="10" s="1"/>
  <c r="L49" i="2"/>
  <c r="J49" i="2"/>
  <c r="M49" i="2" s="1"/>
  <c r="F48" i="10" s="1"/>
  <c r="L48" i="2"/>
  <c r="E47" i="10" s="1"/>
  <c r="J48" i="2"/>
  <c r="L47" i="2"/>
  <c r="J47" i="2"/>
  <c r="M47" i="2" s="1"/>
  <c r="F46" i="10" s="1"/>
  <c r="L46" i="2"/>
  <c r="J46" i="2"/>
  <c r="M46" i="2" s="1"/>
  <c r="F45" i="10" s="1"/>
  <c r="L45" i="2"/>
  <c r="J45" i="2"/>
  <c r="M45" i="2" s="1"/>
  <c r="F44" i="10" s="1"/>
  <c r="L44" i="2"/>
  <c r="E43" i="10" s="1"/>
  <c r="J44" i="2"/>
  <c r="L143" i="2"/>
  <c r="J143" i="2"/>
  <c r="M143" i="2" s="1"/>
  <c r="F42" i="10" s="1"/>
  <c r="L141" i="2"/>
  <c r="J141" i="2"/>
  <c r="M141" i="2" s="1"/>
  <c r="F41" i="10" s="1"/>
  <c r="L140" i="2"/>
  <c r="J140" i="2"/>
  <c r="M140" i="2" s="1"/>
  <c r="F40" i="10" s="1"/>
  <c r="L139" i="2"/>
  <c r="J139" i="2"/>
  <c r="L138" i="2"/>
  <c r="J138" i="2"/>
  <c r="M138" i="2" s="1"/>
  <c r="F38" i="10" s="1"/>
  <c r="L137" i="2"/>
  <c r="J137" i="2"/>
  <c r="M137" i="2" s="1"/>
  <c r="F37" i="10" s="1"/>
  <c r="L136" i="2"/>
  <c r="J136" i="2"/>
  <c r="M136" i="2" s="1"/>
  <c r="F36" i="10" s="1"/>
  <c r="L142" i="2"/>
  <c r="E35" i="10" s="1"/>
  <c r="J142" i="2"/>
  <c r="L94" i="2"/>
  <c r="J94" i="2"/>
  <c r="M94" i="2" s="1"/>
  <c r="F34" i="10" s="1"/>
  <c r="L93" i="2"/>
  <c r="J93" i="2"/>
  <c r="M93" i="2" s="1"/>
  <c r="F33" i="10" s="1"/>
  <c r="L92" i="2"/>
  <c r="J92" i="2"/>
  <c r="M92" i="2" s="1"/>
  <c r="F32" i="10" s="1"/>
  <c r="L91" i="2"/>
  <c r="E31" i="10" s="1"/>
  <c r="J91" i="2"/>
  <c r="L89" i="2"/>
  <c r="J89" i="2"/>
  <c r="M89" i="2" s="1"/>
  <c r="F30" i="10" s="1"/>
  <c r="L88" i="2"/>
  <c r="J88" i="2"/>
  <c r="M88" i="2" s="1"/>
  <c r="F29" i="10" s="1"/>
  <c r="L90" i="2"/>
  <c r="J90" i="2"/>
  <c r="M90" i="2" s="1"/>
  <c r="F28" i="10" s="1"/>
  <c r="L71" i="2"/>
  <c r="E27" i="10" s="1"/>
  <c r="J71" i="2"/>
  <c r="L67" i="2"/>
  <c r="J67" i="2"/>
  <c r="M67" i="2" s="1"/>
  <c r="F26" i="10" s="1"/>
  <c r="L70" i="2"/>
  <c r="J70" i="2"/>
  <c r="M70" i="2" s="1"/>
  <c r="F25" i="10" s="1"/>
  <c r="L69" i="2"/>
  <c r="J69" i="2"/>
  <c r="M69" i="2" s="1"/>
  <c r="F24" i="10" s="1"/>
  <c r="L68" i="2"/>
  <c r="E23" i="10" s="1"/>
  <c r="J68" i="2"/>
  <c r="L23" i="2"/>
  <c r="M23" i="2"/>
  <c r="F22" i="10" s="1"/>
  <c r="L22" i="2"/>
  <c r="J22" i="2"/>
  <c r="M22" i="2" s="1"/>
  <c r="F21" i="10" s="1"/>
  <c r="L26" i="2"/>
  <c r="J26" i="2"/>
  <c r="M26" i="2" s="1"/>
  <c r="F20" i="10" s="1"/>
  <c r="L25" i="2"/>
  <c r="E19" i="10" s="1"/>
  <c r="J25" i="2"/>
  <c r="L24" i="2"/>
  <c r="J24" i="2"/>
  <c r="M24" i="2" s="1"/>
  <c r="F18" i="10" s="1"/>
  <c r="L122" i="2"/>
  <c r="J122" i="2"/>
  <c r="M122" i="2" s="1"/>
  <c r="F17" i="10" s="1"/>
  <c r="L121" i="2"/>
  <c r="J121" i="2"/>
  <c r="M121" i="2" s="1"/>
  <c r="F16" i="10" s="1"/>
  <c r="L120" i="2"/>
  <c r="J120" i="2"/>
  <c r="L119" i="2"/>
  <c r="J119" i="2"/>
  <c r="M119" i="2" s="1"/>
  <c r="F14" i="10" s="1"/>
  <c r="L118" i="2"/>
  <c r="J118" i="2"/>
  <c r="M118" i="2" s="1"/>
  <c r="F13" i="10" s="1"/>
  <c r="L51" i="2"/>
  <c r="J51" i="2"/>
  <c r="M51" i="2" s="1"/>
  <c r="F12" i="10" s="1"/>
  <c r="L50" i="2"/>
  <c r="E11" i="10" s="1"/>
  <c r="J50" i="2"/>
  <c r="L55" i="2"/>
  <c r="J55" i="2"/>
  <c r="M55" i="2" s="1"/>
  <c r="F10" i="10" s="1"/>
  <c r="L54" i="2"/>
  <c r="J54" i="2"/>
  <c r="M54" i="2" s="1"/>
  <c r="F9" i="10" s="1"/>
  <c r="L53" i="2"/>
  <c r="J53" i="2"/>
  <c r="M53" i="2" s="1"/>
  <c r="F8" i="10" s="1"/>
  <c r="L52" i="2"/>
  <c r="E7" i="10" s="1"/>
  <c r="J52" i="2"/>
  <c r="L6" i="2"/>
  <c r="M6" i="2"/>
  <c r="F6" i="10" s="1"/>
  <c r="L5" i="2"/>
  <c r="J5" i="2"/>
  <c r="M5" i="2" s="1"/>
  <c r="F5" i="10" s="1"/>
  <c r="L9" i="2"/>
  <c r="J9" i="2"/>
  <c r="M9" i="2" s="1"/>
  <c r="F4" i="10" s="1"/>
  <c r="L8" i="2"/>
  <c r="E3" i="10" s="1"/>
  <c r="J8" i="2"/>
  <c r="L7" i="2"/>
  <c r="J7" i="2"/>
  <c r="M7" i="2" s="1"/>
  <c r="F2" i="10" s="1"/>
  <c r="E2" i="10"/>
  <c r="I102" i="2"/>
  <c r="E102" i="2"/>
  <c r="D102" i="2"/>
  <c r="B102" i="2"/>
  <c r="I66" i="2"/>
  <c r="E66" i="2"/>
  <c r="D66" i="2"/>
  <c r="B66" i="2"/>
  <c r="I16" i="2"/>
  <c r="E16" i="2"/>
  <c r="D16" i="2"/>
  <c r="B16" i="2"/>
  <c r="I61" i="2"/>
  <c r="E61" i="2"/>
  <c r="D61" i="2"/>
  <c r="B61" i="2"/>
  <c r="I94" i="2"/>
  <c r="E94" i="2"/>
  <c r="D94" i="2"/>
  <c r="B94" i="2"/>
  <c r="I89" i="2"/>
  <c r="E89" i="2"/>
  <c r="D89" i="2"/>
  <c r="B89" i="2"/>
  <c r="I90" i="2"/>
  <c r="E90" i="2"/>
  <c r="D90" i="2"/>
  <c r="B90" i="2"/>
  <c r="I70" i="2"/>
  <c r="E70" i="2"/>
  <c r="D70" i="2"/>
  <c r="B70" i="2"/>
  <c r="I122" i="2"/>
  <c r="E122" i="2"/>
  <c r="D122" i="2"/>
  <c r="B122" i="2"/>
  <c r="E4" i="10"/>
  <c r="E5" i="10"/>
  <c r="E6" i="10"/>
  <c r="E8" i="10"/>
  <c r="E9" i="10"/>
  <c r="E10" i="10"/>
  <c r="E12" i="10"/>
  <c r="E13" i="10"/>
  <c r="E14" i="10"/>
  <c r="E15" i="10"/>
  <c r="E16" i="10"/>
  <c r="E17" i="10"/>
  <c r="E18" i="10"/>
  <c r="E20" i="10"/>
  <c r="E21" i="10"/>
  <c r="E22" i="10"/>
  <c r="E24" i="10"/>
  <c r="E25" i="10"/>
  <c r="E26" i="10"/>
  <c r="E28" i="10"/>
  <c r="E29" i="10"/>
  <c r="E30" i="10"/>
  <c r="E32" i="10"/>
  <c r="E33" i="10"/>
  <c r="E34" i="10"/>
  <c r="E36" i="10"/>
  <c r="E37" i="10"/>
  <c r="E38" i="10"/>
  <c r="E39" i="10"/>
  <c r="E40" i="10"/>
  <c r="E41" i="10"/>
  <c r="E42" i="10"/>
  <c r="E44" i="10"/>
  <c r="E45" i="10"/>
  <c r="E46" i="10"/>
  <c r="E48" i="10"/>
  <c r="E49" i="10"/>
  <c r="E50" i="10"/>
  <c r="E52" i="10"/>
  <c r="E53" i="10"/>
  <c r="E54" i="10"/>
  <c r="E56" i="10"/>
  <c r="E57" i="10"/>
  <c r="E58" i="10"/>
  <c r="E60" i="10"/>
  <c r="E61" i="10"/>
  <c r="E62" i="10"/>
  <c r="E64" i="10"/>
  <c r="E65" i="10"/>
  <c r="E66" i="10"/>
  <c r="E68" i="10"/>
  <c r="E69" i="10"/>
  <c r="E70" i="10"/>
  <c r="E72" i="10"/>
  <c r="E73" i="10"/>
  <c r="E74" i="10"/>
  <c r="E76" i="10"/>
  <c r="E77" i="10"/>
  <c r="E78" i="10"/>
  <c r="E79" i="10"/>
  <c r="E80" i="10"/>
  <c r="E81" i="10"/>
  <c r="E82" i="10"/>
  <c r="E84" i="10"/>
  <c r="E85" i="10"/>
  <c r="E86" i="10"/>
  <c r="E88" i="10"/>
  <c r="E89" i="10"/>
  <c r="E90" i="10"/>
  <c r="E92" i="10"/>
  <c r="E93" i="10"/>
  <c r="E94" i="10"/>
  <c r="E96" i="10"/>
  <c r="E97" i="10"/>
  <c r="E98" i="10"/>
  <c r="E100" i="10"/>
  <c r="E101" i="10"/>
  <c r="E102" i="10"/>
  <c r="E104" i="10"/>
  <c r="E105" i="10"/>
  <c r="E106" i="10"/>
  <c r="E108" i="10"/>
  <c r="E109" i="10"/>
  <c r="E110" i="10"/>
  <c r="E112" i="10"/>
  <c r="E113" i="10"/>
  <c r="E114" i="10"/>
  <c r="E116" i="10"/>
  <c r="E117" i="10"/>
  <c r="E118" i="10"/>
  <c r="E120" i="10"/>
  <c r="E121" i="10"/>
  <c r="E122" i="10"/>
  <c r="E124" i="10"/>
  <c r="E125" i="10"/>
  <c r="E126" i="10"/>
  <c r="E128" i="10"/>
  <c r="E129" i="10"/>
  <c r="E130" i="10"/>
  <c r="E132" i="10"/>
  <c r="E133" i="10"/>
  <c r="E134" i="10"/>
  <c r="E136" i="10"/>
  <c r="E137" i="10"/>
  <c r="E138" i="10"/>
  <c r="E140" i="10"/>
  <c r="E141" i="10"/>
  <c r="E142" i="10"/>
  <c r="L57" i="2"/>
  <c r="J57" i="2"/>
  <c r="L105" i="2"/>
  <c r="J105" i="2"/>
  <c r="L132" i="2"/>
  <c r="J132" i="2"/>
  <c r="M132" i="2" s="1"/>
  <c r="L144" i="2"/>
  <c r="J144" i="2"/>
  <c r="I131" i="2"/>
  <c r="E131" i="2"/>
  <c r="D131" i="2"/>
  <c r="B131" i="2"/>
  <c r="I144" i="2"/>
  <c r="E144" i="2"/>
  <c r="D144" i="2"/>
  <c r="B144" i="2"/>
  <c r="I57" i="2"/>
  <c r="E57" i="2"/>
  <c r="D57" i="2"/>
  <c r="B57" i="2"/>
  <c r="I52" i="2"/>
  <c r="E52" i="2"/>
  <c r="D52" i="2"/>
  <c r="B52" i="2"/>
  <c r="I44" i="2"/>
  <c r="E44" i="2"/>
  <c r="D44" i="2"/>
  <c r="B44" i="2"/>
  <c r="I75" i="2"/>
  <c r="E75" i="2"/>
  <c r="D75" i="2"/>
  <c r="B75" i="2"/>
  <c r="I106" i="2"/>
  <c r="E106" i="2"/>
  <c r="D106" i="2"/>
  <c r="B106" i="2"/>
  <c r="E23" i="2"/>
  <c r="D23" i="2"/>
  <c r="B23" i="2"/>
  <c r="E6" i="2"/>
  <c r="D6" i="2"/>
  <c r="B6" i="2"/>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 i="9"/>
  <c r="I8" i="2"/>
  <c r="I9" i="2"/>
  <c r="I5" i="2"/>
  <c r="I34" i="2"/>
  <c r="I35" i="2"/>
  <c r="I36" i="2"/>
  <c r="I32" i="2"/>
  <c r="I33" i="2"/>
  <c r="I13" i="2"/>
  <c r="I14" i="2"/>
  <c r="I15" i="2"/>
  <c r="I11" i="2"/>
  <c r="I12" i="2"/>
  <c r="I17" i="2"/>
  <c r="I18" i="2"/>
  <c r="I19" i="2"/>
  <c r="I20" i="2"/>
  <c r="I21" i="2"/>
  <c r="I24" i="2"/>
  <c r="I25" i="2"/>
  <c r="I26" i="2"/>
  <c r="I22" i="2"/>
  <c r="I29" i="2"/>
  <c r="I30" i="2"/>
  <c r="I31" i="2"/>
  <c r="I27" i="2"/>
  <c r="I28" i="2"/>
  <c r="I39" i="2"/>
  <c r="I40" i="2"/>
  <c r="I41" i="2"/>
  <c r="I37" i="2"/>
  <c r="I38" i="2"/>
  <c r="I45" i="2"/>
  <c r="I46" i="2"/>
  <c r="I47" i="2"/>
  <c r="I48" i="2"/>
  <c r="I49" i="2"/>
  <c r="I42" i="2"/>
  <c r="I43" i="2"/>
  <c r="I53" i="2"/>
  <c r="I54" i="2"/>
  <c r="I55" i="2"/>
  <c r="I50" i="2"/>
  <c r="I51" i="2"/>
  <c r="I58" i="2"/>
  <c r="I59" i="2"/>
  <c r="I60" i="2"/>
  <c r="I56" i="2"/>
  <c r="I63" i="2"/>
  <c r="I64" i="2"/>
  <c r="I65" i="2"/>
  <c r="I62" i="2"/>
  <c r="I68" i="2"/>
  <c r="I69" i="2"/>
  <c r="I71" i="2"/>
  <c r="I67" i="2"/>
  <c r="I73" i="2"/>
  <c r="I74" i="2"/>
  <c r="I76" i="2"/>
  <c r="I72" i="2"/>
  <c r="I78" i="2"/>
  <c r="I79" i="2"/>
  <c r="I80" i="2"/>
  <c r="I77" i="2"/>
  <c r="I83" i="2"/>
  <c r="I84" i="2"/>
  <c r="I85" i="2"/>
  <c r="I81" i="2"/>
  <c r="I82" i="2"/>
  <c r="I87" i="2"/>
  <c r="I86" i="2"/>
  <c r="I88" i="2"/>
  <c r="I91" i="2"/>
  <c r="I92" i="2"/>
  <c r="I93" i="2"/>
  <c r="I95" i="2"/>
  <c r="I96" i="2"/>
  <c r="I97" i="2"/>
  <c r="I98" i="2"/>
  <c r="I99" i="2"/>
  <c r="I100" i="2"/>
  <c r="I101" i="2"/>
  <c r="I103" i="2"/>
  <c r="I104" i="2"/>
  <c r="I105" i="2"/>
  <c r="I107" i="2"/>
  <c r="I108" i="2"/>
  <c r="I109" i="2"/>
  <c r="I110" i="2"/>
  <c r="I111" i="2"/>
  <c r="I112" i="2"/>
  <c r="I113" i="2"/>
  <c r="I114" i="2"/>
  <c r="I115" i="2"/>
  <c r="I116" i="2"/>
  <c r="I117" i="2"/>
  <c r="I118" i="2"/>
  <c r="I119" i="2"/>
  <c r="I120" i="2"/>
  <c r="I121" i="2"/>
  <c r="I123" i="2"/>
  <c r="I124" i="2"/>
  <c r="I125" i="2"/>
  <c r="I126" i="2"/>
  <c r="I127" i="2"/>
  <c r="I142" i="2"/>
  <c r="I136" i="2"/>
  <c r="I137" i="2"/>
  <c r="I138" i="2"/>
  <c r="I139" i="2"/>
  <c r="I140" i="2"/>
  <c r="I141" i="2"/>
  <c r="I143" i="2"/>
  <c r="I145" i="2"/>
  <c r="I128" i="2"/>
  <c r="I147" i="2"/>
  <c r="I129" i="2"/>
  <c r="I148" i="2"/>
  <c r="I149" i="2"/>
  <c r="I150" i="2"/>
  <c r="I151" i="2"/>
  <c r="I130" i="2"/>
  <c r="I146" i="2"/>
  <c r="I132" i="2"/>
  <c r="I133" i="2"/>
  <c r="I134" i="2"/>
  <c r="I135" i="2"/>
  <c r="I7" i="2"/>
  <c r="D8" i="2"/>
  <c r="E8" i="2"/>
  <c r="D9" i="2"/>
  <c r="E9" i="2"/>
  <c r="D5" i="2"/>
  <c r="E5" i="2"/>
  <c r="D34" i="2"/>
  <c r="E34" i="2"/>
  <c r="D35" i="2"/>
  <c r="E35" i="2"/>
  <c r="D36" i="2"/>
  <c r="E36" i="2"/>
  <c r="D32" i="2"/>
  <c r="E32" i="2"/>
  <c r="D33" i="2"/>
  <c r="E33" i="2"/>
  <c r="D13" i="2"/>
  <c r="E13" i="2"/>
  <c r="D14" i="2"/>
  <c r="E14" i="2"/>
  <c r="D15" i="2"/>
  <c r="E15" i="2"/>
  <c r="D11" i="2"/>
  <c r="E11" i="2"/>
  <c r="D12" i="2"/>
  <c r="E12" i="2"/>
  <c r="D17" i="2"/>
  <c r="E17" i="2"/>
  <c r="D18" i="2"/>
  <c r="E18" i="2"/>
  <c r="D19" i="2"/>
  <c r="E19" i="2"/>
  <c r="D20" i="2"/>
  <c r="E20" i="2"/>
  <c r="D21" i="2"/>
  <c r="E21" i="2"/>
  <c r="D24" i="2"/>
  <c r="E24" i="2"/>
  <c r="D25" i="2"/>
  <c r="E25" i="2"/>
  <c r="D26" i="2"/>
  <c r="E26" i="2"/>
  <c r="D22" i="2"/>
  <c r="E22" i="2"/>
  <c r="D29" i="2"/>
  <c r="E29" i="2"/>
  <c r="D30" i="2"/>
  <c r="E30" i="2"/>
  <c r="D31" i="2"/>
  <c r="E31" i="2"/>
  <c r="D27" i="2"/>
  <c r="E27" i="2"/>
  <c r="D28" i="2"/>
  <c r="E28" i="2"/>
  <c r="D39" i="2"/>
  <c r="E39" i="2"/>
  <c r="D40" i="2"/>
  <c r="E40" i="2"/>
  <c r="D41" i="2"/>
  <c r="E41" i="2"/>
  <c r="D37" i="2"/>
  <c r="E37" i="2"/>
  <c r="D38" i="2"/>
  <c r="E38" i="2"/>
  <c r="D45" i="2"/>
  <c r="E45" i="2"/>
  <c r="D46" i="2"/>
  <c r="E46" i="2"/>
  <c r="D47" i="2"/>
  <c r="E47" i="2"/>
  <c r="D48" i="2"/>
  <c r="E48" i="2"/>
  <c r="D49" i="2"/>
  <c r="E49" i="2"/>
  <c r="D42" i="2"/>
  <c r="E42" i="2"/>
  <c r="D43" i="2"/>
  <c r="E43" i="2"/>
  <c r="D53" i="2"/>
  <c r="E53" i="2"/>
  <c r="D54" i="2"/>
  <c r="E54" i="2"/>
  <c r="D55" i="2"/>
  <c r="E55" i="2"/>
  <c r="D50" i="2"/>
  <c r="E50" i="2"/>
  <c r="D51" i="2"/>
  <c r="E51" i="2"/>
  <c r="D58" i="2"/>
  <c r="E58" i="2"/>
  <c r="D59" i="2"/>
  <c r="E59" i="2"/>
  <c r="D60" i="2"/>
  <c r="E60" i="2"/>
  <c r="D56" i="2"/>
  <c r="E56" i="2"/>
  <c r="D63" i="2"/>
  <c r="E63" i="2"/>
  <c r="D64" i="2"/>
  <c r="E64" i="2"/>
  <c r="D65" i="2"/>
  <c r="E65" i="2"/>
  <c r="D62" i="2"/>
  <c r="E62" i="2"/>
  <c r="D68" i="2"/>
  <c r="E68" i="2"/>
  <c r="D69" i="2"/>
  <c r="E69" i="2"/>
  <c r="D71" i="2"/>
  <c r="E71" i="2"/>
  <c r="D67" i="2"/>
  <c r="E67" i="2"/>
  <c r="D73" i="2"/>
  <c r="E73" i="2"/>
  <c r="D74" i="2"/>
  <c r="E74" i="2"/>
  <c r="D76" i="2"/>
  <c r="E76" i="2"/>
  <c r="D72" i="2"/>
  <c r="E72" i="2"/>
  <c r="D78" i="2"/>
  <c r="E78" i="2"/>
  <c r="D79" i="2"/>
  <c r="E79" i="2"/>
  <c r="D80" i="2"/>
  <c r="E80" i="2"/>
  <c r="D77" i="2"/>
  <c r="E77" i="2"/>
  <c r="D83" i="2"/>
  <c r="E83" i="2"/>
  <c r="D84" i="2"/>
  <c r="E84" i="2"/>
  <c r="D85" i="2"/>
  <c r="E85" i="2"/>
  <c r="D81" i="2"/>
  <c r="E81" i="2"/>
  <c r="D82" i="2"/>
  <c r="E82" i="2"/>
  <c r="D87" i="2"/>
  <c r="E87" i="2"/>
  <c r="D86" i="2"/>
  <c r="E86" i="2"/>
  <c r="D88" i="2"/>
  <c r="E88" i="2"/>
  <c r="D91" i="2"/>
  <c r="E91" i="2"/>
  <c r="D92" i="2"/>
  <c r="E92" i="2"/>
  <c r="D93" i="2"/>
  <c r="E93" i="2"/>
  <c r="D95" i="2"/>
  <c r="E95" i="2"/>
  <c r="D96" i="2"/>
  <c r="E96" i="2"/>
  <c r="D97" i="2"/>
  <c r="E97" i="2"/>
  <c r="D98" i="2"/>
  <c r="E98" i="2"/>
  <c r="D99" i="2"/>
  <c r="E99" i="2"/>
  <c r="D100" i="2"/>
  <c r="E100" i="2"/>
  <c r="D101" i="2"/>
  <c r="E101" i="2"/>
  <c r="D103" i="2"/>
  <c r="E103" i="2"/>
  <c r="D104" i="2"/>
  <c r="E104" i="2"/>
  <c r="D105" i="2"/>
  <c r="E105"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D123" i="2"/>
  <c r="E123" i="2"/>
  <c r="D124" i="2"/>
  <c r="E124" i="2"/>
  <c r="D125" i="2"/>
  <c r="E125" i="2"/>
  <c r="D126" i="2"/>
  <c r="E126" i="2"/>
  <c r="D127" i="2"/>
  <c r="E127" i="2"/>
  <c r="D142" i="2"/>
  <c r="E142" i="2"/>
  <c r="D136" i="2"/>
  <c r="E136" i="2"/>
  <c r="D137" i="2"/>
  <c r="E137" i="2"/>
  <c r="D138" i="2"/>
  <c r="E138" i="2"/>
  <c r="D139" i="2"/>
  <c r="E139" i="2"/>
  <c r="D140" i="2"/>
  <c r="E140" i="2"/>
  <c r="D141" i="2"/>
  <c r="E141" i="2"/>
  <c r="D143" i="2"/>
  <c r="E143" i="2"/>
  <c r="D145" i="2"/>
  <c r="E145" i="2"/>
  <c r="D128" i="2"/>
  <c r="E128" i="2"/>
  <c r="D147" i="2"/>
  <c r="E147" i="2"/>
  <c r="D129" i="2"/>
  <c r="E129" i="2"/>
  <c r="D148" i="2"/>
  <c r="E148" i="2"/>
  <c r="D149" i="2"/>
  <c r="E149" i="2"/>
  <c r="D150" i="2"/>
  <c r="E150" i="2"/>
  <c r="D151" i="2"/>
  <c r="E151" i="2"/>
  <c r="D130" i="2"/>
  <c r="E130" i="2"/>
  <c r="D146" i="2"/>
  <c r="E146" i="2"/>
  <c r="D132" i="2"/>
  <c r="E132" i="2"/>
  <c r="D133" i="2"/>
  <c r="E133" i="2"/>
  <c r="D134" i="2"/>
  <c r="E134" i="2"/>
  <c r="D135" i="2"/>
  <c r="E135" i="2"/>
  <c r="E7" i="2"/>
  <c r="D7" i="2"/>
  <c r="B8" i="2"/>
  <c r="B9" i="2"/>
  <c r="B5" i="2"/>
  <c r="B34" i="2"/>
  <c r="B35" i="2"/>
  <c r="B36" i="2"/>
  <c r="B32" i="2"/>
  <c r="B33" i="2"/>
  <c r="B13" i="2"/>
  <c r="B14" i="2"/>
  <c r="B15" i="2"/>
  <c r="B11" i="2"/>
  <c r="B12" i="2"/>
  <c r="B17" i="2"/>
  <c r="B18" i="2"/>
  <c r="B19" i="2"/>
  <c r="B20" i="2"/>
  <c r="B21" i="2"/>
  <c r="B24" i="2"/>
  <c r="B25" i="2"/>
  <c r="B26" i="2"/>
  <c r="B22" i="2"/>
  <c r="B29" i="2"/>
  <c r="B30" i="2"/>
  <c r="B31" i="2"/>
  <c r="B27" i="2"/>
  <c r="B28" i="2"/>
  <c r="B39" i="2"/>
  <c r="B40" i="2"/>
  <c r="B41" i="2"/>
  <c r="B37" i="2"/>
  <c r="B38" i="2"/>
  <c r="B45" i="2"/>
  <c r="B46" i="2"/>
  <c r="B47" i="2"/>
  <c r="B48" i="2"/>
  <c r="B49" i="2"/>
  <c r="B42" i="2"/>
  <c r="B43" i="2"/>
  <c r="B53" i="2"/>
  <c r="B54" i="2"/>
  <c r="B55" i="2"/>
  <c r="B50" i="2"/>
  <c r="B51" i="2"/>
  <c r="B58" i="2"/>
  <c r="B59" i="2"/>
  <c r="B60" i="2"/>
  <c r="B56" i="2"/>
  <c r="B63" i="2"/>
  <c r="B64" i="2"/>
  <c r="B65" i="2"/>
  <c r="B62" i="2"/>
  <c r="B68" i="2"/>
  <c r="B69" i="2"/>
  <c r="B71" i="2"/>
  <c r="B67" i="2"/>
  <c r="B73" i="2"/>
  <c r="B74" i="2"/>
  <c r="B76" i="2"/>
  <c r="B72" i="2"/>
  <c r="B78" i="2"/>
  <c r="B79" i="2"/>
  <c r="B80" i="2"/>
  <c r="B77" i="2"/>
  <c r="B83" i="2"/>
  <c r="B84" i="2"/>
  <c r="B85" i="2"/>
  <c r="B81" i="2"/>
  <c r="B82" i="2"/>
  <c r="B87" i="2"/>
  <c r="B86" i="2"/>
  <c r="B88" i="2"/>
  <c r="B91" i="2"/>
  <c r="B92" i="2"/>
  <c r="B93" i="2"/>
  <c r="B95" i="2"/>
  <c r="B96" i="2"/>
  <c r="B97" i="2"/>
  <c r="B98" i="2"/>
  <c r="B99" i="2"/>
  <c r="B100" i="2"/>
  <c r="B101" i="2"/>
  <c r="B103" i="2"/>
  <c r="B104" i="2"/>
  <c r="B105" i="2"/>
  <c r="B107" i="2"/>
  <c r="B108" i="2"/>
  <c r="B109" i="2"/>
  <c r="B110" i="2"/>
  <c r="B111" i="2"/>
  <c r="B112" i="2"/>
  <c r="B113" i="2"/>
  <c r="B114" i="2"/>
  <c r="B115" i="2"/>
  <c r="B116" i="2"/>
  <c r="B117" i="2"/>
  <c r="B118" i="2"/>
  <c r="B119" i="2"/>
  <c r="B120" i="2"/>
  <c r="B121" i="2"/>
  <c r="B123" i="2"/>
  <c r="B124" i="2"/>
  <c r="B125" i="2"/>
  <c r="B126" i="2"/>
  <c r="B127" i="2"/>
  <c r="B142" i="2"/>
  <c r="B136" i="2"/>
  <c r="B137" i="2"/>
  <c r="B138" i="2"/>
  <c r="B139" i="2"/>
  <c r="B140" i="2"/>
  <c r="B141" i="2"/>
  <c r="B143" i="2"/>
  <c r="B145" i="2"/>
  <c r="B128" i="2"/>
  <c r="B147" i="2"/>
  <c r="B129" i="2"/>
  <c r="B148" i="2"/>
  <c r="B149" i="2"/>
  <c r="B150" i="2"/>
  <c r="B151" i="2"/>
  <c r="B130" i="2"/>
  <c r="B146" i="2"/>
  <c r="B132" i="2"/>
  <c r="B133" i="2"/>
  <c r="B134" i="2"/>
  <c r="B135" i="2"/>
  <c r="B7" i="2"/>
  <c r="M110" i="2" l="1"/>
  <c r="F135" i="10" s="1"/>
  <c r="M123" i="2"/>
  <c r="F139" i="10" s="1"/>
  <c r="M127" i="2"/>
  <c r="F143" i="10" s="1"/>
  <c r="M57" i="2"/>
  <c r="M144" i="2"/>
  <c r="M105" i="2"/>
  <c r="M8" i="2"/>
  <c r="F3" i="10" s="1"/>
  <c r="M52" i="2"/>
  <c r="F7" i="10" s="1"/>
  <c r="M50" i="2"/>
  <c r="F11" i="10" s="1"/>
  <c r="M120" i="2"/>
  <c r="F15" i="10" s="1"/>
  <c r="M25" i="2"/>
  <c r="F19" i="10" s="1"/>
  <c r="M68" i="2"/>
  <c r="F23" i="10" s="1"/>
  <c r="M71" i="2"/>
  <c r="F27" i="10" s="1"/>
  <c r="M91" i="2"/>
  <c r="F31" i="10" s="1"/>
  <c r="M142" i="2"/>
  <c r="F35" i="10" s="1"/>
  <c r="M139" i="2"/>
  <c r="F39" i="10" s="1"/>
  <c r="M44" i="2"/>
  <c r="F43" i="10" s="1"/>
  <c r="M48" i="2"/>
  <c r="F47" i="10" s="1"/>
  <c r="M145" i="2"/>
  <c r="F51" i="10" s="1"/>
  <c r="M14" i="2"/>
  <c r="F55" i="10" s="1"/>
  <c r="M58" i="2"/>
  <c r="F59" i="10" s="1"/>
  <c r="M61" i="2"/>
  <c r="F63" i="10" s="1"/>
  <c r="M150" i="2"/>
  <c r="F67" i="10" s="1"/>
  <c r="M131" i="2"/>
  <c r="F71" i="10" s="1"/>
  <c r="M35" i="2"/>
  <c r="F75" i="10" s="1"/>
  <c r="M73" i="2"/>
  <c r="F79" i="10" s="1"/>
  <c r="M76" i="2"/>
  <c r="F83" i="10" s="1"/>
  <c r="M77" i="2"/>
  <c r="F87" i="10" s="1"/>
  <c r="M107" i="2"/>
  <c r="F91" i="10" s="1"/>
  <c r="M41" i="2"/>
  <c r="F95" i="10" s="1"/>
  <c r="M84" i="2"/>
  <c r="F99" i="10" s="1"/>
  <c r="M87" i="2"/>
  <c r="F103" i="10" s="1"/>
  <c r="M31" i="2"/>
  <c r="F107" i="10" s="1"/>
  <c r="M17" i="2"/>
  <c r="F111" i="10" s="1"/>
  <c r="M21" i="2"/>
  <c r="F115" i="10" s="1"/>
  <c r="M62" i="2"/>
  <c r="F119" i="10" s="1"/>
  <c r="M97" i="2"/>
  <c r="F123" i="10" s="1"/>
  <c r="M101" i="2"/>
  <c r="F127" i="10" s="1"/>
  <c r="M115" i="2"/>
  <c r="F131"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Matheson, Jeff</author>
  </authors>
  <commentList>
    <comment ref="E9" authorId="0" shapeId="0" xr:uid="{8595F085-7194-4532-B000-6704501DDEA2}">
      <text>
        <r>
          <rPr>
            <b/>
            <sz val="9"/>
            <color indexed="81"/>
            <rFont val="Tahoma"/>
            <family val="2"/>
          </rPr>
          <t>Matheson, Jeff:</t>
        </r>
        <r>
          <rPr>
            <sz val="9"/>
            <color indexed="81"/>
            <rFont val="Tahoma"/>
            <family val="2"/>
          </rPr>
          <t xml:space="preserve">
mw1 was changed to mw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Matheson, Jeff</author>
  </authors>
  <commentList>
    <comment ref="B4" authorId="0" shapeId="0" xr:uid="{00000000-0006-0000-0100-000001000000}">
      <text>
        <r>
          <rPr>
            <b/>
            <sz val="9"/>
            <color indexed="81"/>
            <rFont val="Tahoma"/>
            <family val="2"/>
          </rPr>
          <t>Matheson, Jeff:</t>
        </r>
        <r>
          <rPr>
            <sz val="9"/>
            <color indexed="81"/>
            <rFont val="Tahoma"/>
            <family val="2"/>
          </rPr>
          <t xml:space="preserve">
To sort by Map Code</t>
        </r>
      </text>
    </comment>
    <comment ref="N4" authorId="0" shapeId="0" xr:uid="{00000000-0006-0000-0100-000002000000}">
      <text>
        <r>
          <rPr>
            <b/>
            <sz val="9"/>
            <color indexed="81"/>
            <rFont val="Tahoma"/>
            <family val="2"/>
          </rPr>
          <t>Matheson, Jeff:</t>
        </r>
        <r>
          <rPr>
            <sz val="9"/>
            <color indexed="81"/>
            <rFont val="Tahoma"/>
            <family val="2"/>
          </rPr>
          <t xml:space="preserve">
To sort by Habitat Class</t>
        </r>
      </text>
    </comment>
  </commentList>
</comments>
</file>

<file path=xl/sharedStrings.xml><?xml version="1.0" encoding="utf-8"?>
<sst xmlns="http://schemas.openxmlformats.org/spreadsheetml/2006/main" count="2217" uniqueCount="480">
  <si>
    <t>New BWBS site classification to be used for ground assessments and for any future habtiat mapping.</t>
  </si>
  <si>
    <t>Used for Site C TEM in baseline/EIS (Hilton et al. 2013)</t>
  </si>
  <si>
    <t>New BWBS site classification (DeLong et al. 2011)</t>
  </si>
  <si>
    <t>Typical Stand Assoc.</t>
  </si>
  <si>
    <t>Typcial Dominant Tree</t>
  </si>
  <si>
    <t>Notes</t>
  </si>
  <si>
    <t>Map Code</t>
  </si>
  <si>
    <t>Site Series</t>
  </si>
  <si>
    <t>Site Series Name</t>
  </si>
  <si>
    <t>OldSort</t>
  </si>
  <si>
    <t>BEC Variant</t>
  </si>
  <si>
    <t>New Site Series</t>
  </si>
  <si>
    <t>New Site Series Name</t>
  </si>
  <si>
    <t>New sort</t>
  </si>
  <si>
    <t>AM</t>
  </si>
  <si>
    <t>01</t>
  </si>
  <si>
    <t>SwAt - Step moss</t>
  </si>
  <si>
    <t>BWBSmw</t>
  </si>
  <si>
    <t>Sw - Trailing Raspberry - Step moss</t>
  </si>
  <si>
    <t>C</t>
  </si>
  <si>
    <t>Sw</t>
  </si>
  <si>
    <t>LL</t>
  </si>
  <si>
    <t>02</t>
  </si>
  <si>
    <t>Pl - Lingonberry - Velvet-leaved blueberry</t>
  </si>
  <si>
    <t>Pl - Kinnikinnick - Lingonberry</t>
  </si>
  <si>
    <t>Pl</t>
  </si>
  <si>
    <t>SW</t>
  </si>
  <si>
    <t>03</t>
  </si>
  <si>
    <t>Sw - Wildrye – Peavine</t>
  </si>
  <si>
    <t>103</t>
  </si>
  <si>
    <t>SwPl - Soopolallie - Fuzzy-spiked wildrye</t>
  </si>
  <si>
    <t>BL</t>
  </si>
  <si>
    <t>04</t>
  </si>
  <si>
    <t>Sb - Lingonberry - Coltsfoot</t>
  </si>
  <si>
    <t>104</t>
  </si>
  <si>
    <t>Sb - Labrador tea - Step moss</t>
  </si>
  <si>
    <t>Sb</t>
  </si>
  <si>
    <t>SO</t>
  </si>
  <si>
    <t>05</t>
  </si>
  <si>
    <t>Sw - Currant - Oak fern</t>
  </si>
  <si>
    <t>110</t>
  </si>
  <si>
    <t>Sw - Oak fern - Sarsaparilla</t>
  </si>
  <si>
    <t>SC</t>
  </si>
  <si>
    <t>06</t>
  </si>
  <si>
    <t>Sw - Currant – Bluebells</t>
  </si>
  <si>
    <t>Under new site classification, now combined with AM (01) unit as 101.</t>
  </si>
  <si>
    <t>SH</t>
  </si>
  <si>
    <t>07</t>
  </si>
  <si>
    <t>Sw - Currant – Horsetail</t>
  </si>
  <si>
    <t>111</t>
  </si>
  <si>
    <t>Fm02</t>
  </si>
  <si>
    <t>09</t>
  </si>
  <si>
    <t>ActSw - Red-osier dogwood</t>
  </si>
  <si>
    <t>112</t>
  </si>
  <si>
    <t>AcbSw - Mountain alder - Dogwood</t>
  </si>
  <si>
    <t>M</t>
  </si>
  <si>
    <t>Ac</t>
  </si>
  <si>
    <t>Medium bench floodplain</t>
  </si>
  <si>
    <t>AM:ap</t>
  </si>
  <si>
    <t>$01</t>
  </si>
  <si>
    <t>$At - Creamy peavine</t>
  </si>
  <si>
    <t>101$6B.1</t>
  </si>
  <si>
    <t>$At - Rose - Creamy peavine</t>
  </si>
  <si>
    <t>B</t>
  </si>
  <si>
    <t>At</t>
  </si>
  <si>
    <t>LL:ak</t>
  </si>
  <si>
    <t>$02</t>
  </si>
  <si>
    <t>$At - Kinnikinnick</t>
  </si>
  <si>
    <t>102$6B.1</t>
  </si>
  <si>
    <t>$At - Soopolallie - Kinnikinnick</t>
  </si>
  <si>
    <t>SW:as</t>
  </si>
  <si>
    <t>$03</t>
  </si>
  <si>
    <t>$At - Soopolallie</t>
  </si>
  <si>
    <t>103$6B.1</t>
  </si>
  <si>
    <t>$At - Rose - Fuzzy-spiked wildrye</t>
  </si>
  <si>
    <t>BL:al</t>
  </si>
  <si>
    <t>$04</t>
  </si>
  <si>
    <t>$At - Labrador tea</t>
  </si>
  <si>
    <t>104$6B.1</t>
  </si>
  <si>
    <t>$At - Labrador tea - Lingonberry</t>
  </si>
  <si>
    <t>SC:ab</t>
  </si>
  <si>
    <t>$05</t>
  </si>
  <si>
    <t>$At – Black Twinberry</t>
  </si>
  <si>
    <t>110$6B.1</t>
  </si>
  <si>
    <t>$At - Highbush-cranberry - Oak fern</t>
  </si>
  <si>
    <t>SC:ep</t>
  </si>
  <si>
    <t>$Ep – red-osier dogwood</t>
  </si>
  <si>
    <t>-</t>
  </si>
  <si>
    <t>Ep</t>
  </si>
  <si>
    <t>SH:ac</t>
  </si>
  <si>
    <t>$07</t>
  </si>
  <si>
    <t>$Ac – Cow parsnip</t>
  </si>
  <si>
    <t>111$6B.1</t>
  </si>
  <si>
    <t>$At - Cow-parsnip - Meadowrue</t>
  </si>
  <si>
    <t>SH:ep</t>
  </si>
  <si>
    <t>$Ep – Ep-Dogwood</t>
  </si>
  <si>
    <t>Non-correlated unit. The :ep seral association was defined to represent seral 07 units where the balsam poplar had been replaced by paper birch as the dominant seral tree species. There is no new equivalent unit, so probably just goes in to 111$6B.1. Tiny amont in LAA.</t>
  </si>
  <si>
    <t>BT</t>
  </si>
  <si>
    <t>08</t>
  </si>
  <si>
    <t>Sb - Labrador tea – Sphagnum</t>
  </si>
  <si>
    <t>Wb03.2</t>
  </si>
  <si>
    <t>Sb - Lingonberry - Peat-moss</t>
  </si>
  <si>
    <t>TS</t>
  </si>
  <si>
    <t>10</t>
  </si>
  <si>
    <t>Tamarack - Sedge – Fen</t>
  </si>
  <si>
    <t>Wb06</t>
  </si>
  <si>
    <t>Tamarack - Water sedge - Peat moss</t>
  </si>
  <si>
    <t>Lt</t>
  </si>
  <si>
    <t>Non-correlated unit</t>
  </si>
  <si>
    <t>SE</t>
  </si>
  <si>
    <t>00</t>
  </si>
  <si>
    <t>Sedge Wetland</t>
  </si>
  <si>
    <t>Wf01</t>
  </si>
  <si>
    <t>Water sedge – Beaked sedge</t>
  </si>
  <si>
    <t>SE is non-correlated unit. Typically a sedge wetland (marsh or fen) with a deep to thin peat layer. Wm and Wf class.</t>
  </si>
  <si>
    <t>Wf02</t>
  </si>
  <si>
    <t>Scrub birch - Water sedge</t>
  </si>
  <si>
    <t xml:space="preserve">SE is non-correlated unit. </t>
  </si>
  <si>
    <t>WS</t>
  </si>
  <si>
    <t>Willow – Sedge – Wetland</t>
  </si>
  <si>
    <t>Ws14</t>
  </si>
  <si>
    <t>Mountain Alder – Bebb’s Willow – Bluejoint</t>
  </si>
  <si>
    <t>Hilton et al (2013) indicated includes Ws03 and Ws06 in MacKenzie and Moran (2004). These appear to map to Ws14 in DeLong et al. (2011), which is the only swamp unit included for BWBSmw.</t>
  </si>
  <si>
    <t>Wm01</t>
  </si>
  <si>
    <t>Beaked sedge – Water sedge</t>
  </si>
  <si>
    <t>Non-correlated unit. Typically a sedge wetland (marsh or fen) with a deep to thin peat layer. Wm and Wf class.</t>
  </si>
  <si>
    <t>Wm05</t>
  </si>
  <si>
    <t>Cattail</t>
  </si>
  <si>
    <t>Non-correlated unit.  Best fort for Wm05.</t>
  </si>
  <si>
    <t>WH</t>
  </si>
  <si>
    <t>Willow – Horsetail – Sedge – Riparian Wetland</t>
  </si>
  <si>
    <t>Fl03</t>
  </si>
  <si>
    <t>Pacific willow – Red-osier dogwood – Horsetail</t>
  </si>
  <si>
    <t xml:space="preserve">Non-correlated unit. Riparian wetland. Fl wetland class. </t>
  </si>
  <si>
    <t>Fl06</t>
  </si>
  <si>
    <t>Sandbar willow</t>
  </si>
  <si>
    <t>AS</t>
  </si>
  <si>
    <t>SwAt – Soopolallie</t>
  </si>
  <si>
    <t>Gb51</t>
  </si>
  <si>
    <t>Saskatoon - Blue wildrye</t>
  </si>
  <si>
    <t>Non-correlated unit. Subxeric sites on moderately well-drained to well-drained sites. Trees are stunted, mapped up to SS3. Aspen stands originally mapped as AS units in structural stages &gt;3 were reclassified as AMw:ap or SWw:as ecosystems. Closest match to Gb51. If there is Sw, likely classify as 101$ or 104$.</t>
  </si>
  <si>
    <t>WW</t>
  </si>
  <si>
    <t>Fuzzy-spiked Wildrye – Wolf-willow</t>
  </si>
  <si>
    <t>Gg51</t>
  </si>
  <si>
    <t>Slender wheatgrass - Pasture sage</t>
  </si>
  <si>
    <t>Non-correlated unit. This unit was mapped extensively on steep, south aspects on the north bank of the river, often complexed with AS and CB.Closest match to Gg51. units. It was distinguished from the AS unit by its lack of tree species.</t>
  </si>
  <si>
    <t>CB</t>
  </si>
  <si>
    <t>Cutbank</t>
  </si>
  <si>
    <t>CF</t>
  </si>
  <si>
    <t>Cultivated field (including pastures)</t>
  </si>
  <si>
    <t>ES</t>
  </si>
  <si>
    <t>Exposed soil</t>
  </si>
  <si>
    <t>GB</t>
  </si>
  <si>
    <t>Gravel bar</t>
  </si>
  <si>
    <t>GP</t>
  </si>
  <si>
    <t>Gravel pit</t>
  </si>
  <si>
    <t>LA</t>
  </si>
  <si>
    <t>Lake</t>
  </si>
  <si>
    <t>MI</t>
  </si>
  <si>
    <t>Mine</t>
  </si>
  <si>
    <t>OW</t>
  </si>
  <si>
    <t>Shallow open water</t>
  </si>
  <si>
    <t>PD</t>
  </si>
  <si>
    <t>Pond</t>
  </si>
  <si>
    <t>RE</t>
  </si>
  <si>
    <t>Reservoir</t>
  </si>
  <si>
    <t>RI</t>
  </si>
  <si>
    <t>River</t>
  </si>
  <si>
    <t>RN</t>
  </si>
  <si>
    <t>Railway</t>
  </si>
  <si>
    <t>RO</t>
  </si>
  <si>
    <t>Rock</t>
  </si>
  <si>
    <t>RW</t>
  </si>
  <si>
    <t>Rural</t>
  </si>
  <si>
    <t>RY</t>
  </si>
  <si>
    <t>Reclaimed Garbage dump</t>
  </si>
  <si>
    <t>RZ</t>
  </si>
  <si>
    <t>Road surface</t>
  </si>
  <si>
    <t>UR</t>
  </si>
  <si>
    <t>Urban</t>
  </si>
  <si>
    <t>Hilton, S., L. Andrusiak, R. Krichbaum, L. Simpson, and C. Bjork. 2013. Part 4 Migratory Birds. Terrestrial Vegetation and Wildlife Report. Site C Clean Energy Project. Report to BC Hydro, Vancouver, BC.</t>
  </si>
  <si>
    <t xml:space="preserve">DeLong, C., A. Banner, W. H. MacKenzie, B. J. Rogers, and B. Kaytor. 2011. A field guide to ecosystem identification for the Boreal White and Black Spruce Zone of British Columbia. B.C. Min. For. Range, For. Sci. Prog., Victoria, B.C. Land Manag. Handb. No. 65. </t>
  </si>
  <si>
    <t>MacKenzie, W.H. and J.R. Moran. 2004. Wetlands of British Columbia: a guide to identification. Res. Br., B.C. Min. For., Victoria, B.C. Land Manage. Handb. No. 52.</t>
  </si>
  <si>
    <t>Habitat categories developed for bird habitat associations.</t>
  </si>
  <si>
    <t xml:space="preserve">Each class is an aggregate of two or more ecosystem units based on broad habitat type, stand association and structural stage. </t>
  </si>
  <si>
    <t xml:space="preserve">The table on the right is a further subdivision based on typical dominant tree, which is relevant for some bird species groups.  </t>
  </si>
  <si>
    <t>Habitat Code</t>
  </si>
  <si>
    <t>HC Sort</t>
  </si>
  <si>
    <t>Habitat Class</t>
  </si>
  <si>
    <t>Habitat Class with Dominant Tree</t>
  </si>
  <si>
    <t>HC-Tree Sort</t>
  </si>
  <si>
    <t>CSH</t>
  </si>
  <si>
    <t>Coniferous-shrub</t>
  </si>
  <si>
    <t>Coniferous-shrub-Sb</t>
  </si>
  <si>
    <t>CYF</t>
  </si>
  <si>
    <t>Coniferous-young forest</t>
  </si>
  <si>
    <t>Coniferous-shrub-Sw</t>
  </si>
  <si>
    <t>CMF</t>
  </si>
  <si>
    <t>Coniferous-mature forest</t>
  </si>
  <si>
    <t>Coniferous-shrub-Pl</t>
  </si>
  <si>
    <t>DSH</t>
  </si>
  <si>
    <t>Deciduous-shrub</t>
  </si>
  <si>
    <t>Coniferous-young forest-Pl</t>
  </si>
  <si>
    <t>DYF</t>
  </si>
  <si>
    <t>Deciduous-young forest</t>
  </si>
  <si>
    <t>Coniferous-young forest-Sb</t>
  </si>
  <si>
    <t>DMF</t>
  </si>
  <si>
    <t>Deciduous-mature forest</t>
  </si>
  <si>
    <t>Coniferous-young forest-Sw</t>
  </si>
  <si>
    <t>RSH</t>
  </si>
  <si>
    <t>Riparian-mixed shrub</t>
  </si>
  <si>
    <t>Coniferous-mature forest-Pl</t>
  </si>
  <si>
    <t>RYF</t>
  </si>
  <si>
    <t>Riparian-mixed young forest</t>
  </si>
  <si>
    <t>Coniferous-mature forest-Sb</t>
  </si>
  <si>
    <t>RMF</t>
  </si>
  <si>
    <t>Riparian-mixed mature forest</t>
  </si>
  <si>
    <t>Coniferous-mature forest-Sw</t>
  </si>
  <si>
    <t>FBS</t>
  </si>
  <si>
    <t>Fen/bog-shrub</t>
  </si>
  <si>
    <t>Deciduous-shrub-Ac</t>
  </si>
  <si>
    <t>FBT</t>
  </si>
  <si>
    <t>Fen/bog-treed</t>
  </si>
  <si>
    <t>Deciduous-shrub-At</t>
  </si>
  <si>
    <t>WGR</t>
  </si>
  <si>
    <t>Wetland-graminoid</t>
  </si>
  <si>
    <t>Deciduous-shrub-Ep</t>
  </si>
  <si>
    <t>WSH</t>
  </si>
  <si>
    <t>Wetland-shrub</t>
  </si>
  <si>
    <t>Deciduous-young forest-Ac</t>
  </si>
  <si>
    <t>WRI</t>
  </si>
  <si>
    <t>Wetland-riparian</t>
  </si>
  <si>
    <t>Deciduous-young forest-At</t>
  </si>
  <si>
    <t>DSG</t>
  </si>
  <si>
    <t>Grassland-dry slopes</t>
  </si>
  <si>
    <t>Deciduous-young forest-Ep</t>
  </si>
  <si>
    <t>DSS</t>
  </si>
  <si>
    <t>Shrubland-dry slopes</t>
  </si>
  <si>
    <t>Deciduous-mature forest-Ac</t>
  </si>
  <si>
    <t>CUL</t>
  </si>
  <si>
    <t>Cultivated</t>
  </si>
  <si>
    <t>Deciduous-mature forest-At</t>
  </si>
  <si>
    <t>NVE</t>
  </si>
  <si>
    <t>Non-vegetated</t>
  </si>
  <si>
    <t>Deciduous-mature forest-Ep</t>
  </si>
  <si>
    <t>ANT</t>
  </si>
  <si>
    <t>Anthropogenic</t>
  </si>
  <si>
    <t>Riparian-mixed shrub-Ac</t>
  </si>
  <si>
    <t>WAT</t>
  </si>
  <si>
    <t>Water</t>
  </si>
  <si>
    <t>Riparian-mixed young forest-Ac</t>
  </si>
  <si>
    <t>Riparian-mixed mature forest-Ac</t>
  </si>
  <si>
    <t>Fen/bog-shrub-Lt</t>
  </si>
  <si>
    <t>Fen/bog-shrub-Sb</t>
  </si>
  <si>
    <t>Fen/bog-treed-Lt</t>
  </si>
  <si>
    <t>Fen/bog-treed-Sb</t>
  </si>
  <si>
    <t>Grassland dry slopes</t>
  </si>
  <si>
    <t>Shrubland dry slopes</t>
  </si>
  <si>
    <t>Ecosystem Units present in the LAA (area that TEM was completed)</t>
  </si>
  <si>
    <t xml:space="preserve">Units that have an area of "-" were not mapped in the LAA, though were found during field work. </t>
  </si>
  <si>
    <t>BGC Unit</t>
  </si>
  <si>
    <t>MC Sort</t>
  </si>
  <si>
    <t>St Stage</t>
  </si>
  <si>
    <t>Ecosystem Unit</t>
  </si>
  <si>
    <t>Area (ha) mapped in LAA</t>
  </si>
  <si>
    <t>Typical Stand Association</t>
  </si>
  <si>
    <t>BirdHabCat</t>
  </si>
  <si>
    <t>BHC20</t>
  </si>
  <si>
    <t>BHC33</t>
  </si>
  <si>
    <t>BWBS</t>
  </si>
  <si>
    <t>6</t>
  </si>
  <si>
    <t>AM6</t>
  </si>
  <si>
    <t>AM7</t>
  </si>
  <si>
    <t>3</t>
  </si>
  <si>
    <t>AM3</t>
  </si>
  <si>
    <t>4</t>
  </si>
  <si>
    <t>AM4</t>
  </si>
  <si>
    <t>5</t>
  </si>
  <si>
    <t>AM5</t>
  </si>
  <si>
    <t>AM2</t>
  </si>
  <si>
    <t>LL6</t>
  </si>
  <si>
    <t>7</t>
  </si>
  <si>
    <t>LL7</t>
  </si>
  <si>
    <t>LL3</t>
  </si>
  <si>
    <t>LL4</t>
  </si>
  <si>
    <t>LL5</t>
  </si>
  <si>
    <t>SW2</t>
  </si>
  <si>
    <t>SW3</t>
  </si>
  <si>
    <t>SW4</t>
  </si>
  <si>
    <t>SW5</t>
  </si>
  <si>
    <t>SW6</t>
  </si>
  <si>
    <t>SW7</t>
  </si>
  <si>
    <t>BL6</t>
  </si>
  <si>
    <t>BL7</t>
  </si>
  <si>
    <t>BL3</t>
  </si>
  <si>
    <t>BL4</t>
  </si>
  <si>
    <t>BL5</t>
  </si>
  <si>
    <t>SO6</t>
  </si>
  <si>
    <t>SO7</t>
  </si>
  <si>
    <t>SO3</t>
  </si>
  <si>
    <t>SO4</t>
  </si>
  <si>
    <t>SO5</t>
  </si>
  <si>
    <t>SC6</t>
  </si>
  <si>
    <t>SC7</t>
  </si>
  <si>
    <t>SC3</t>
  </si>
  <si>
    <t>SC4</t>
  </si>
  <si>
    <t>SC5</t>
  </si>
  <si>
    <t>SH6</t>
  </si>
  <si>
    <t>SH7</t>
  </si>
  <si>
    <t>SH3</t>
  </si>
  <si>
    <t>SH4</t>
  </si>
  <si>
    <t>SH5</t>
  </si>
  <si>
    <t>Fm026</t>
  </si>
  <si>
    <t>Fm027</t>
  </si>
  <si>
    <t>Fm022</t>
  </si>
  <si>
    <t>Fm023</t>
  </si>
  <si>
    <t>3a</t>
  </si>
  <si>
    <t>Fm023a</t>
  </si>
  <si>
    <t>3b</t>
  </si>
  <si>
    <t>Fm023b</t>
  </si>
  <si>
    <t>Fm024</t>
  </si>
  <si>
    <t>Fm025</t>
  </si>
  <si>
    <t>AM:ap6</t>
  </si>
  <si>
    <t>AM:ap7</t>
  </si>
  <si>
    <t>AM:ap2</t>
  </si>
  <si>
    <t>AM:ap3</t>
  </si>
  <si>
    <t>AM:ap4</t>
  </si>
  <si>
    <t>AM:ap5</t>
  </si>
  <si>
    <t>LL:ak6</t>
  </si>
  <si>
    <t>LL:ak2</t>
  </si>
  <si>
    <t>LL:ak3</t>
  </si>
  <si>
    <t>LL:ak4</t>
  </si>
  <si>
    <t>LL:ak5</t>
  </si>
  <si>
    <t>LL:ak7</t>
  </si>
  <si>
    <t>SW:as6</t>
  </si>
  <si>
    <t>SW:as3</t>
  </si>
  <si>
    <t>SW:as4</t>
  </si>
  <si>
    <t>SW:as5</t>
  </si>
  <si>
    <t>SW:as7</t>
  </si>
  <si>
    <t>BL:al6</t>
  </si>
  <si>
    <t>BL:al3</t>
  </si>
  <si>
    <t>BL:al4</t>
  </si>
  <si>
    <t>BL:al5</t>
  </si>
  <si>
    <t>BL:al7</t>
  </si>
  <si>
    <t>SC:ab6</t>
  </si>
  <si>
    <t>SC:ab3</t>
  </si>
  <si>
    <t>SC:ab4</t>
  </si>
  <si>
    <t>SC:ab5</t>
  </si>
  <si>
    <t>SC:ab7</t>
  </si>
  <si>
    <t>SC:ep6</t>
  </si>
  <si>
    <t>SC:ep3</t>
  </si>
  <si>
    <t>SC:ep4</t>
  </si>
  <si>
    <t>SC:ep5</t>
  </si>
  <si>
    <t>SH:ac6</t>
  </si>
  <si>
    <t>SH:ac7</t>
  </si>
  <si>
    <t>SH:ac3</t>
  </si>
  <si>
    <t>SH:ac4</t>
  </si>
  <si>
    <t>SH:ac5</t>
  </si>
  <si>
    <t>SH:ep6</t>
  </si>
  <si>
    <t>SH:ep5</t>
  </si>
  <si>
    <t>BT3a</t>
  </si>
  <si>
    <t>BT3b</t>
  </si>
  <si>
    <t>BT3</t>
  </si>
  <si>
    <t>BT4</t>
  </si>
  <si>
    <t>BT5</t>
  </si>
  <si>
    <t>BT6</t>
  </si>
  <si>
    <t>BT7</t>
  </si>
  <si>
    <t>2</t>
  </si>
  <si>
    <t>TS2</t>
  </si>
  <si>
    <t>TS3</t>
  </si>
  <si>
    <t>TS3a</t>
  </si>
  <si>
    <t>TS3b</t>
  </si>
  <si>
    <t>TS4</t>
  </si>
  <si>
    <t>TS5</t>
  </si>
  <si>
    <t>TS6</t>
  </si>
  <si>
    <t>TS7</t>
  </si>
  <si>
    <t>SE2</t>
  </si>
  <si>
    <t>2b</t>
  </si>
  <si>
    <t>SE2b</t>
  </si>
  <si>
    <t>2d</t>
  </si>
  <si>
    <t>SE2d</t>
  </si>
  <si>
    <t>SE3</t>
  </si>
  <si>
    <t>SE3a</t>
  </si>
  <si>
    <t>SE3b</t>
  </si>
  <si>
    <t>WS2</t>
  </si>
  <si>
    <t>WS2b</t>
  </si>
  <si>
    <t>WS3</t>
  </si>
  <si>
    <t>WS3a</t>
  </si>
  <si>
    <t>WS3b</t>
  </si>
  <si>
    <t>WH2</t>
  </si>
  <si>
    <t>WH3</t>
  </si>
  <si>
    <t>WH3a</t>
  </si>
  <si>
    <t>WH3b</t>
  </si>
  <si>
    <t>AS2</t>
  </si>
  <si>
    <t>AS3</t>
  </si>
  <si>
    <t>AS3a</t>
  </si>
  <si>
    <t>AS3b</t>
  </si>
  <si>
    <t>AS4</t>
  </si>
  <si>
    <t>WW2</t>
  </si>
  <si>
    <t>2a</t>
  </si>
  <si>
    <t>WW2a</t>
  </si>
  <si>
    <t>WW2b</t>
  </si>
  <si>
    <t>WW3</t>
  </si>
  <si>
    <t>WW3a</t>
  </si>
  <si>
    <t>1</t>
  </si>
  <si>
    <t>GP1</t>
  </si>
  <si>
    <t>MI1</t>
  </si>
  <si>
    <t/>
  </si>
  <si>
    <t>CF1</t>
  </si>
  <si>
    <t>CF2</t>
  </si>
  <si>
    <t>CF2a</t>
  </si>
  <si>
    <t>CF2b</t>
  </si>
  <si>
    <t>CF3</t>
  </si>
  <si>
    <t>CF3a</t>
  </si>
  <si>
    <t>CB1</t>
  </si>
  <si>
    <t>ES1</t>
  </si>
  <si>
    <t>GB2</t>
  </si>
  <si>
    <t>GB1</t>
  </si>
  <si>
    <t>RO1</t>
  </si>
  <si>
    <t>BirdHabCat sort</t>
  </si>
  <si>
    <t>Typ_Leading_Tree</t>
  </si>
  <si>
    <t>Sum of AreaHa</t>
  </si>
  <si>
    <t>Dry slopes-grassslands</t>
  </si>
  <si>
    <t>Dry slopes-shrublands</t>
  </si>
  <si>
    <t>Fen/bog-open</t>
  </si>
  <si>
    <t>(blank)</t>
  </si>
  <si>
    <t>Grand Total</t>
  </si>
  <si>
    <t>BGC_ZONE</t>
  </si>
  <si>
    <t>BGC_SUBZON</t>
  </si>
  <si>
    <t>EU</t>
  </si>
  <si>
    <t>Areaha</t>
  </si>
  <si>
    <t>mw</t>
  </si>
  <si>
    <t>Row Labels</t>
  </si>
  <si>
    <t>Dry slopes-grassland</t>
  </si>
  <si>
    <t>Dry slopes-shrubland</t>
  </si>
  <si>
    <t>Non-correlated unit. The SC:ep was found mainly on rich, cool aspect, mid to lower slopes that were well-drained to moderately well-drained. There is no new equivalentunit, so probably just goes in to 110$6B.1. Small amount in LAA.</t>
  </si>
  <si>
    <t>Reference:</t>
  </si>
  <si>
    <t xml:space="preserve">Table for conversion of BWBS BEC units used in the Site C EIS TEM to most-recent BWBS regional site guide. </t>
  </si>
  <si>
    <t>Non-correlated unit. The SC:ep was found mainly on rich, cool aspect, mid to lower slopes that were well-drained to moderately well-drained. There is no new equivalent unit, so probably just goes in to 110$6B.1. Small amount in LAA.</t>
  </si>
  <si>
    <t>Sort</t>
  </si>
  <si>
    <t>Site C TEM in baseline/EIS (Hilton et al. 2013)</t>
  </si>
  <si>
    <t>BWBSmw1</t>
  </si>
  <si>
    <t>Cultivated field</t>
  </si>
  <si>
    <t>Includes pastures</t>
  </si>
  <si>
    <t>Type</t>
  </si>
  <si>
    <t>Forested Ecosystems</t>
  </si>
  <si>
    <t>Sxw - Oak fern</t>
  </si>
  <si>
    <t>Pl - Huckleberry - Cladina</t>
  </si>
  <si>
    <t>Sxw - Huckleberry - Highbush-cranberry</t>
  </si>
  <si>
    <t>SbPl - Feathermoss</t>
  </si>
  <si>
    <t>Sxw - Devil's club</t>
  </si>
  <si>
    <t>Sxw - Horsetail</t>
  </si>
  <si>
    <t>LH</t>
  </si>
  <si>
    <t>BF</t>
  </si>
  <si>
    <t>SD</t>
  </si>
  <si>
    <t>Wf13</t>
  </si>
  <si>
    <t>SBSwk2</t>
  </si>
  <si>
    <t>Narrow-leaved cotton-grass - Shore sedge</t>
  </si>
  <si>
    <t>BWBSwk1</t>
  </si>
  <si>
    <t>SW:ss</t>
  </si>
  <si>
    <t>Sw - Wildrye - Peavine</t>
  </si>
  <si>
    <t>At - Soopolallie - Sarsaparilla</t>
  </si>
  <si>
    <t>Bl - Rhododendron - Feathermoss</t>
  </si>
  <si>
    <t>FR</t>
  </si>
  <si>
    <t>ESSFmv2</t>
  </si>
  <si>
    <t>Wetland Ecosystems</t>
  </si>
  <si>
    <t>unit</t>
  </si>
  <si>
    <t>TA</t>
  </si>
  <si>
    <t>Talus</t>
  </si>
  <si>
    <t>Sw - Currant - Bluebells</t>
  </si>
  <si>
    <t>Sw - Huckleberry - Step moss</t>
  </si>
  <si>
    <t>SM</t>
  </si>
  <si>
    <t>Bl - Lingonberry</t>
  </si>
  <si>
    <t>FL</t>
  </si>
  <si>
    <t xml:space="preserve">In EIS, was considered a forested Ecosystems, but is really a sparselt forested wetland. </t>
  </si>
  <si>
    <t>Shrubland Ecosystems</t>
  </si>
  <si>
    <t>Non-correlated unit. Subxeric sites on moderately well-drained to well-drained sites. Trees are stunted, mapped up to SS3. Aspen stands originally mapped as AS units in structural stages &gt;3 were reclassified as AMw:ap or SWw:as Ecosystemss. Closest match to Gb51. If there is Sw, likely classify as 101$ or 104$. in EIS, was considered a forested unit. Called Shrubland here.</t>
  </si>
  <si>
    <t>Grassland Ecosystems</t>
  </si>
  <si>
    <t>Naturally Non-vegetated Ecosystems</t>
  </si>
  <si>
    <t>Anthropogenic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</si>
</sst>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164" formatCode="00"/>
    <numFmt numFmtId="165" formatCode="&quot;$&quot;#,##0;&quot;$&quot;\-#,##0"/>
    <numFmt numFmtId="166" formatCode="0.0"/>
    <numFmt numFmtId="167" formatCode="0.0%"/>
  </numFmts>
  <fonts count="26" x14ac:knownFonts="1">
    <font>
      <sz val="11"/>
      <color rgb="FF000000"/>
      <name val="Calibri"/>
      <family val="2"/>
    </font>
    <font>
      <sz val="11"/>
      <color theme="1"/>
      <name val="Calibri"/>
      <family val="2"/>
      <scheme val="minor"/>
    </font>
    <font>
      <b/>
      <sz val="11"/>
      <color rgb="FF000000"/>
      <name val="Calibri"/>
      <family val="2"/>
    </font>
    <font>
      <sz val="10"/>
      <name val="Arial"/>
      <family val="2"/>
    </font>
    <font>
      <sz val="11"/>
      <color indexed="8"/>
      <name val="Calibri"/>
      <family val="2"/>
    </font>
    <font>
      <sz val="10"/>
      <color indexed="8"/>
      <name val="Arial"/>
      <family val="2"/>
    </font>
    <font>
      <b/>
      <sz val="11"/>
      <color indexed="8"/>
      <name val="Calibri"/>
      <family val="2"/>
    </font>
    <font>
      <sz val="10"/>
      <color indexed="8"/>
      <name val="Arial"/>
      <family val="2"/>
    </font>
    <font>
      <sz val="11"/>
      <color rgb="FF000000"/>
      <name val="Calibri"/>
      <family val="2"/>
    </font>
    <font>
      <sz val="10"/>
      <color rgb="FF000000"/>
      <name val="Arial"/>
      <family val="2"/>
    </font>
    <font>
      <b/>
      <sz val="10"/>
      <color rgb="FF000000"/>
      <name val="Arial"/>
      <family val="2"/>
    </font>
    <font>
      <sz val="10"/>
      <color theme="1"/>
      <name val="Arial"/>
      <family val="2"/>
    </font>
    <font>
      <b/>
      <sz val="9"/>
      <color indexed="81"/>
      <name val="Tahoma"/>
      <family val="2"/>
    </font>
    <font>
      <sz val="9"/>
      <color indexed="81"/>
      <name val="Tahoma"/>
      <family val="2"/>
    </font>
    <font>
      <b/>
      <sz val="11"/>
      <color rgb="FFFF0000"/>
      <name val="Calibri"/>
      <family val="2"/>
    </font>
    <font>
      <sz val="11"/>
      <color rgb="FFFF0000"/>
      <name val="Calibri"/>
      <family val="2"/>
    </font>
    <font>
      <b/>
      <sz val="10"/>
      <color rgb="FFFF0000"/>
      <name val="Arial"/>
      <family val="2"/>
    </font>
    <font>
      <sz val="10"/>
      <color rgb="FFFF0000"/>
      <name val="Arial"/>
      <family val="2"/>
    </font>
    <font>
      <b/>
      <sz val="11"/>
      <color theme="1"/>
      <name val="Calibri"/>
      <family val="2"/>
    </font>
    <font>
      <sz val="11"/>
      <name val="Calibri"/>
      <family val="2"/>
      <scheme val="minor"/>
    </font>
    <font>
      <vertAlign val="superscript"/>
      <sz val="10"/>
      <color rgb="FF000000"/>
      <name val="Arial"/>
      <family val="2"/>
    </font>
    <font>
      <b/>
      <sz val="11"/>
      <color rgb="FF000000"/>
      <name val="Arial"/>
      <family val="2"/>
    </font>
    <font>
      <sz val="11"/>
      <color rgb="FF000000"/>
      <name val="Arial"/>
      <family val="2"/>
    </font>
    <font>
      <u/>
      <sz val="10"/>
      <color rgb="FF000000"/>
      <name val="Arial"/>
      <family val="2"/>
    </font>
    <font>
      <sz val="8"/>
      <name val="Calibri"/>
      <family val="2"/>
    </font>
    <font>
      <sz val="9"/>
      <color theme="1"/>
      <name val="Arial"/>
      <family val="2"/>
    </font>
  </fonts>
  <fills count="7">
    <fill>
      <patternFill patternType="none"/>
    </fill>
    <fill>
      <patternFill patternType="gray125"/>
    </fill>
    <fill>
      <patternFill patternType="solid">
        <fgColor theme="0"/>
        <bgColor indexed="0"/>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7" tint="0.79998168889431442"/>
        <bgColor indexed="64"/>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theme="4" tint="0.39997558519241921"/>
      </top>
      <bottom/>
      <diagonal/>
    </border>
  </borders>
  <cellStyleXfs count="7">
    <xf numFmtId="0" fontId="0" fillId="0" borderId="0"/>
    <xf numFmtId="0" fontId="5" fillId="0" borderId="1"/>
    <xf numFmtId="0" fontId="7" fillId="0" borderId="1"/>
    <xf numFmtId="0" fontId="8" fillId="0" borderId="1"/>
    <xf numFmtId="9" fontId="8" fillId="0" borderId="0" applyFont="0" applyFill="0" applyBorder="0" applyAlignment="0" applyProtection="0"/>
    <xf numFmtId="0" fontId="5" fillId="0" borderId="1"/>
    <xf numFmtId="0" fontId="1" fillId="0" borderId="1"/>
  </cellStyleXfs>
  <cellXfs count="110">
    <xf numFmtId="0" fontId="0" fillId="0" borderId="0" xfId="0"/>
    <xf numFmtId="0" fontId="0" fillId="0" borderId="0" xfId="0" applyAlignment="1">
      <alignment horizontal="left"/>
    </xf>
    <xf numFmtId="0" fontId="0" fillId="0" borderId="0" xfId="0" applyAlignment="1">
      <alignment horizontal="center"/>
    </xf>
    <xf numFmtId="0" fontId="2" fillId="3" borderId="0" xfId="0" applyFont="1" applyFill="1"/>
    <xf numFmtId="0" fontId="9" fillId="0" borderId="1" xfId="3" applyNumberFormat="1" applyFont="1" applyAlignment="1">
      <alignment horizontal="center" vertical="center"/>
    </xf>
    <xf numFmtId="0" fontId="9" fillId="0" borderId="1" xfId="3" applyFont="1" applyAlignment="1">
      <alignment horizontal="center" vertical="center"/>
    </xf>
    <xf numFmtId="0" fontId="9" fillId="0" borderId="1" xfId="3" applyFont="1" applyAlignment="1">
      <alignment vertical="center"/>
    </xf>
    <xf numFmtId="0" fontId="9" fillId="0" borderId="1" xfId="3" applyFont="1" applyAlignment="1">
      <alignment horizontal="left" vertical="center"/>
    </xf>
    <xf numFmtId="0" fontId="9" fillId="0" borderId="1" xfId="3" applyFont="1" applyAlignment="1">
      <alignment vertical="center" wrapText="1"/>
    </xf>
    <xf numFmtId="0" fontId="10" fillId="0" borderId="1" xfId="3" applyFont="1" applyAlignment="1">
      <alignment horizontal="center" vertical="center" wrapText="1"/>
    </xf>
    <xf numFmtId="0" fontId="9" fillId="0" borderId="3" xfId="3" applyFont="1" applyBorder="1" applyAlignment="1">
      <alignment horizontal="center" vertical="center"/>
    </xf>
    <xf numFmtId="0" fontId="9" fillId="0" borderId="2" xfId="3" applyFont="1" applyBorder="1" applyAlignment="1">
      <alignment horizontal="center" vertical="center"/>
    </xf>
    <xf numFmtId="0" fontId="9" fillId="0" borderId="2" xfId="3" applyFont="1" applyBorder="1" applyAlignment="1">
      <alignment vertical="center" wrapText="1"/>
    </xf>
    <xf numFmtId="0" fontId="11" fillId="0" borderId="2" xfId="3" applyFont="1" applyBorder="1" applyAlignment="1">
      <alignment vertical="center" wrapText="1"/>
    </xf>
    <xf numFmtId="0" fontId="10" fillId="0" borderId="1" xfId="3" applyFont="1" applyAlignment="1">
      <alignment vertical="center"/>
    </xf>
    <xf numFmtId="0" fontId="10" fillId="4" borderId="2" xfId="3" applyFont="1" applyFill="1" applyBorder="1" applyAlignment="1">
      <alignment horizontal="center" vertical="center" wrapText="1"/>
    </xf>
    <xf numFmtId="164" fontId="3" fillId="4" borderId="2" xfId="3" quotePrefix="1" applyNumberFormat="1" applyFont="1" applyFill="1" applyBorder="1" applyAlignment="1">
      <alignment horizontal="center" vertical="center" wrapText="1"/>
    </xf>
    <xf numFmtId="0" fontId="3" fillId="4" borderId="2" xfId="3" applyFont="1" applyFill="1" applyBorder="1" applyAlignment="1">
      <alignment horizontal="center" vertical="center" wrapText="1"/>
    </xf>
    <xf numFmtId="0" fontId="3" fillId="4" borderId="2" xfId="3" applyFont="1" applyFill="1" applyBorder="1" applyAlignment="1">
      <alignment horizontal="left" vertical="center" wrapText="1"/>
    </xf>
    <xf numFmtId="165" fontId="3" fillId="4" borderId="2" xfId="3" quotePrefix="1" applyNumberFormat="1" applyFont="1" applyFill="1" applyBorder="1" applyAlignment="1">
      <alignment horizontal="center" vertical="center" wrapText="1"/>
    </xf>
    <xf numFmtId="1" fontId="3" fillId="4" borderId="2" xfId="3" quotePrefix="1" applyNumberFormat="1" applyFont="1" applyFill="1" applyBorder="1" applyAlignment="1">
      <alignment horizontal="center" vertical="center" wrapText="1"/>
    </xf>
    <xf numFmtId="0" fontId="4" fillId="0" borderId="2" xfId="2" applyFont="1" applyFill="1" applyBorder="1" applyAlignment="1">
      <alignment wrapText="1"/>
    </xf>
    <xf numFmtId="0" fontId="0" fillId="0" borderId="2" xfId="0" applyBorder="1" applyAlignment="1">
      <alignment horizontal="center"/>
    </xf>
    <xf numFmtId="0" fontId="6" fillId="2" borderId="2" xfId="2" applyFont="1" applyFill="1" applyBorder="1" applyAlignment="1">
      <alignment horizontal="center"/>
    </xf>
    <xf numFmtId="0" fontId="4" fillId="0" borderId="2" xfId="1" applyFont="1" applyFill="1" applyBorder="1" applyAlignment="1">
      <alignment wrapText="1"/>
    </xf>
    <xf numFmtId="0" fontId="4" fillId="0" borderId="2" xfId="1" applyFont="1" applyFill="1" applyBorder="1" applyAlignment="1">
      <alignment horizontal="center" wrapText="1"/>
    </xf>
    <xf numFmtId="0" fontId="4" fillId="0" borderId="2" xfId="1" applyFont="1" applyFill="1" applyBorder="1" applyAlignment="1">
      <alignment horizontal="left" wrapText="1"/>
    </xf>
    <xf numFmtId="0" fontId="2" fillId="0" borderId="2" xfId="0" applyFont="1" applyBorder="1" applyAlignment="1">
      <alignment horizontal="center" vertical="center" wrapText="1"/>
    </xf>
    <xf numFmtId="0" fontId="6" fillId="2" borderId="2" xfId="1" applyFont="1" applyFill="1" applyBorder="1" applyAlignment="1">
      <alignment horizontal="center" vertical="center" wrapText="1"/>
    </xf>
    <xf numFmtId="0" fontId="2" fillId="3" borderId="0" xfId="0" applyFont="1" applyFill="1" applyAlignment="1">
      <alignment vertical="center" wrapText="1"/>
    </xf>
    <xf numFmtId="166" fontId="4" fillId="0" borderId="2" xfId="1" applyNumberFormat="1" applyFont="1" applyFill="1" applyBorder="1" applyAlignment="1">
      <alignment horizontal="center" wrapText="1"/>
    </xf>
    <xf numFmtId="0" fontId="14" fillId="2" borderId="2" xfId="1" applyFont="1" applyFill="1" applyBorder="1" applyAlignment="1">
      <alignment horizontal="center" vertical="center" wrapText="1"/>
    </xf>
    <xf numFmtId="0" fontId="15" fillId="0" borderId="2" xfId="1" applyFont="1" applyFill="1" applyBorder="1" applyAlignment="1">
      <alignment horizontal="center" wrapText="1"/>
    </xf>
    <xf numFmtId="0" fontId="15" fillId="0" borderId="0" xfId="0" applyFont="1"/>
    <xf numFmtId="0" fontId="14" fillId="0" borderId="2" xfId="0" applyFont="1" applyBorder="1" applyAlignment="1">
      <alignment horizontal="center" vertical="center" wrapText="1"/>
    </xf>
    <xf numFmtId="0" fontId="15" fillId="0" borderId="0" xfId="0" applyFont="1" applyAlignment="1">
      <alignment horizontal="center"/>
    </xf>
    <xf numFmtId="0" fontId="16" fillId="4" borderId="2" xfId="3" applyNumberFormat="1" applyFont="1" applyFill="1" applyBorder="1" applyAlignment="1">
      <alignment horizontal="center" vertical="center" wrapText="1"/>
    </xf>
    <xf numFmtId="0" fontId="17" fillId="4" borderId="2" xfId="3" quotePrefix="1" applyNumberFormat="1" applyFont="1" applyFill="1" applyBorder="1" applyAlignment="1">
      <alignment horizontal="center" vertical="center" wrapText="1"/>
    </xf>
    <xf numFmtId="0" fontId="17" fillId="4" borderId="2" xfId="3" applyNumberFormat="1" applyFont="1" applyFill="1" applyBorder="1" applyAlignment="1">
      <alignment horizontal="center" vertical="center" wrapText="1"/>
    </xf>
    <xf numFmtId="0" fontId="0" fillId="0" borderId="0" xfId="0" pivotButton="1"/>
    <xf numFmtId="0" fontId="0" fillId="0" borderId="0" xfId="0" applyNumberFormat="1"/>
    <xf numFmtId="0" fontId="18" fillId="5" borderId="4" xfId="0" applyNumberFormat="1" applyFont="1" applyFill="1" applyBorder="1"/>
    <xf numFmtId="0" fontId="9" fillId="0" borderId="2" xfId="3" quotePrefix="1" applyFont="1" applyBorder="1" applyAlignment="1">
      <alignment horizontal="center" vertical="center"/>
    </xf>
    <xf numFmtId="0" fontId="0" fillId="0" borderId="0" xfId="0" pivotButton="1" applyAlignment="1">
      <alignment horizontal="center" wrapText="1"/>
    </xf>
    <xf numFmtId="0" fontId="0" fillId="0" borderId="0" xfId="0" applyAlignment="1">
      <alignment horizontal="center" wrapText="1"/>
    </xf>
    <xf numFmtId="167" fontId="0" fillId="0" borderId="0" xfId="4" applyNumberFormat="1" applyFont="1"/>
    <xf numFmtId="0" fontId="9" fillId="0" borderId="3" xfId="3" quotePrefix="1" applyFont="1" applyBorder="1" applyAlignment="1">
      <alignment horizontal="center" vertical="center"/>
    </xf>
    <xf numFmtId="0" fontId="19" fillId="0" borderId="2" xfId="0" applyFont="1" applyBorder="1"/>
    <xf numFmtId="0" fontId="19" fillId="0" borderId="2" xfId="0" applyFont="1" applyBorder="1" applyAlignment="1">
      <alignment horizontal="center"/>
    </xf>
    <xf numFmtId="0" fontId="19" fillId="0" borderId="2" xfId="0" applyFont="1" applyBorder="1" applyAlignment="1">
      <alignment horizontal="left"/>
    </xf>
    <xf numFmtId="0" fontId="2" fillId="0" borderId="2" xfId="0" applyFont="1" applyBorder="1"/>
    <xf numFmtId="0" fontId="2" fillId="0" borderId="2" xfId="0" applyFont="1" applyBorder="1" applyAlignment="1">
      <alignment horizontal="center"/>
    </xf>
    <xf numFmtId="0" fontId="2" fillId="0" borderId="0" xfId="0" applyFont="1"/>
    <xf numFmtId="0" fontId="2" fillId="3" borderId="2" xfId="0" applyFont="1" applyFill="1" applyBorder="1" applyAlignment="1">
      <alignment horizontal="center"/>
    </xf>
    <xf numFmtId="0" fontId="20" fillId="0" borderId="1" xfId="3" applyFont="1" applyAlignment="1">
      <alignment horizontal="right" vertical="center"/>
    </xf>
    <xf numFmtId="0" fontId="9" fillId="0" borderId="0" xfId="0" applyFont="1" applyAlignment="1">
      <alignment vertical="center"/>
    </xf>
    <xf numFmtId="0" fontId="21" fillId="0" borderId="1" xfId="3" applyFont="1" applyAlignment="1">
      <alignment horizontal="left" vertical="center"/>
    </xf>
    <xf numFmtId="0" fontId="10" fillId="6" borderId="2" xfId="3" applyFont="1" applyFill="1" applyBorder="1" applyAlignment="1">
      <alignment horizontal="center" vertical="center" wrapText="1"/>
    </xf>
    <xf numFmtId="0" fontId="16" fillId="6" borderId="2" xfId="3" applyNumberFormat="1" applyFont="1" applyFill="1" applyBorder="1" applyAlignment="1">
      <alignment horizontal="center" vertical="center" wrapText="1"/>
    </xf>
    <xf numFmtId="0" fontId="3" fillId="6" borderId="2" xfId="3" applyFont="1" applyFill="1" applyBorder="1" applyAlignment="1">
      <alignment horizontal="center" vertical="center" wrapText="1"/>
    </xf>
    <xf numFmtId="0" fontId="3" fillId="6" borderId="3" xfId="3" applyFont="1" applyFill="1" applyBorder="1" applyAlignment="1">
      <alignment horizontal="left" vertical="center" wrapText="1"/>
    </xf>
    <xf numFmtId="0" fontId="17" fillId="6" borderId="2" xfId="3" quotePrefix="1" applyNumberFormat="1" applyFont="1" applyFill="1" applyBorder="1" applyAlignment="1">
      <alignment horizontal="center" vertical="center" wrapText="1"/>
    </xf>
    <xf numFmtId="0" fontId="17" fillId="6" borderId="2" xfId="3" applyNumberFormat="1" applyFont="1" applyFill="1" applyBorder="1" applyAlignment="1">
      <alignment horizontal="center" vertical="center" wrapText="1"/>
    </xf>
    <xf numFmtId="0" fontId="3" fillId="6" borderId="2" xfId="3" quotePrefix="1" applyFont="1" applyFill="1" applyBorder="1" applyAlignment="1">
      <alignment horizontal="center" vertical="center" wrapText="1"/>
    </xf>
    <xf numFmtId="0" fontId="3" fillId="6" borderId="3" xfId="3" quotePrefix="1" applyFont="1" applyFill="1" applyBorder="1" applyAlignment="1">
      <alignment horizontal="left" vertical="center" wrapText="1"/>
    </xf>
    <xf numFmtId="164" fontId="3" fillId="6" borderId="2" xfId="3" quotePrefix="1" applyNumberFormat="1" applyFont="1" applyFill="1" applyBorder="1" applyAlignment="1">
      <alignment horizontal="center" vertical="center" wrapText="1"/>
    </xf>
    <xf numFmtId="0" fontId="3" fillId="6" borderId="3" xfId="3" applyFont="1" applyFill="1" applyBorder="1" applyAlignment="1">
      <alignment horizontal="center" vertical="center" wrapText="1"/>
    </xf>
    <xf numFmtId="0" fontId="3" fillId="6" borderId="2" xfId="3" applyFont="1" applyFill="1" applyBorder="1" applyAlignment="1">
      <alignment horizontal="left" vertical="center" wrapText="1"/>
    </xf>
    <xf numFmtId="0" fontId="22" fillId="0" borderId="1" xfId="3" applyFont="1" applyAlignment="1">
      <alignment horizontal="left" vertical="center"/>
    </xf>
    <xf numFmtId="0" fontId="0" fillId="0" borderId="0" xfId="0" applyFont="1"/>
    <xf numFmtId="0" fontId="2" fillId="0" borderId="0" xfId="0" applyFont="1" applyAlignment="1">
      <alignment horizontal="left"/>
    </xf>
    <xf numFmtId="166" fontId="4" fillId="0" borderId="2" xfId="1" quotePrefix="1" applyNumberFormat="1" applyFont="1" applyFill="1" applyBorder="1" applyAlignment="1">
      <alignment horizontal="center" wrapText="1"/>
    </xf>
    <xf numFmtId="0" fontId="0" fillId="0" borderId="0" xfId="0" applyFill="1"/>
    <xf numFmtId="0" fontId="4" fillId="0" borderId="2" xfId="5" applyFont="1" applyFill="1" applyBorder="1" applyAlignment="1">
      <alignment wrapText="1"/>
    </xf>
    <xf numFmtId="0" fontId="4" fillId="0" borderId="2" xfId="5" applyFont="1" applyFill="1" applyBorder="1" applyAlignment="1">
      <alignment horizontal="center" wrapText="1"/>
    </xf>
    <xf numFmtId="2" fontId="0" fillId="0" borderId="0" xfId="0" applyNumberFormat="1" applyAlignment="1">
      <alignment horizontal="center"/>
    </xf>
    <xf numFmtId="0" fontId="6" fillId="0" borderId="2" xfId="5" applyFont="1" applyFill="1" applyBorder="1" applyAlignment="1">
      <alignment horizontal="center"/>
    </xf>
    <xf numFmtId="0" fontId="2" fillId="0" borderId="0" xfId="0" applyFont="1" applyFill="1"/>
    <xf numFmtId="0" fontId="10" fillId="0" borderId="2" xfId="3" applyFont="1" applyBorder="1" applyAlignment="1">
      <alignment vertical="center" wrapText="1"/>
    </xf>
    <xf numFmtId="0" fontId="23" fillId="0" borderId="1" xfId="3" applyFont="1" applyAlignment="1">
      <alignment horizontal="left" vertical="center"/>
    </xf>
    <xf numFmtId="0" fontId="10" fillId="0" borderId="1" xfId="3" applyFont="1" applyBorder="1" applyAlignment="1">
      <alignment vertical="center" wrapText="1"/>
    </xf>
    <xf numFmtId="0" fontId="10" fillId="0" borderId="2" xfId="3" applyFont="1" applyFill="1" applyBorder="1" applyAlignment="1">
      <alignment vertical="center" wrapText="1"/>
    </xf>
    <xf numFmtId="0" fontId="10" fillId="0" borderId="2" xfId="3" applyFont="1" applyFill="1" applyBorder="1" applyAlignment="1">
      <alignment horizontal="center" vertical="center" wrapText="1"/>
    </xf>
    <xf numFmtId="0" fontId="16" fillId="0" borderId="2" xfId="3" applyNumberFormat="1" applyFont="1" applyFill="1" applyBorder="1" applyAlignment="1">
      <alignment horizontal="center" vertical="center" wrapText="1"/>
    </xf>
    <xf numFmtId="0" fontId="3" fillId="0" borderId="2" xfId="3" applyFont="1" applyFill="1" applyBorder="1" applyAlignment="1">
      <alignment horizontal="center" vertical="center" wrapText="1"/>
    </xf>
    <xf numFmtId="164" fontId="3" fillId="0" borderId="2" xfId="3" quotePrefix="1" applyNumberFormat="1" applyFont="1" applyFill="1" applyBorder="1" applyAlignment="1">
      <alignment horizontal="center" vertical="center" wrapText="1"/>
    </xf>
    <xf numFmtId="0" fontId="3" fillId="0" borderId="2" xfId="3" applyFont="1" applyFill="1" applyBorder="1" applyAlignment="1">
      <alignment horizontal="left" vertical="center" wrapText="1"/>
    </xf>
    <xf numFmtId="0" fontId="17" fillId="0" borderId="2" xfId="3" quotePrefix="1" applyNumberFormat="1" applyFont="1" applyFill="1" applyBorder="1" applyAlignment="1">
      <alignment horizontal="center" vertical="center" wrapText="1"/>
    </xf>
    <xf numFmtId="0" fontId="9" fillId="0" borderId="2" xfId="3" applyFont="1" applyFill="1" applyBorder="1" applyAlignment="1">
      <alignment horizontal="center" vertical="center"/>
    </xf>
    <xf numFmtId="0" fontId="9" fillId="0" borderId="2" xfId="3" applyFont="1" applyFill="1" applyBorder="1" applyAlignment="1">
      <alignment vertical="center" wrapText="1"/>
    </xf>
    <xf numFmtId="0" fontId="17" fillId="0" borderId="2" xfId="3" applyNumberFormat="1" applyFont="1" applyFill="1" applyBorder="1" applyAlignment="1">
      <alignment horizontal="center" vertical="center" wrapText="1"/>
    </xf>
    <xf numFmtId="165" fontId="3" fillId="0" borderId="2" xfId="3" quotePrefix="1" applyNumberFormat="1" applyFont="1" applyFill="1" applyBorder="1" applyAlignment="1">
      <alignment horizontal="center" vertical="center" wrapText="1"/>
    </xf>
    <xf numFmtId="0" fontId="11" fillId="0" borderId="2" xfId="3" applyFont="1" applyFill="1" applyBorder="1" applyAlignment="1">
      <alignment vertical="center" wrapText="1"/>
    </xf>
    <xf numFmtId="1" fontId="3" fillId="0" borderId="2" xfId="3" quotePrefix="1" applyNumberFormat="1" applyFont="1" applyFill="1" applyBorder="1" applyAlignment="1">
      <alignment horizontal="center" vertical="center" wrapText="1"/>
    </xf>
    <xf numFmtId="0" fontId="9" fillId="0" borderId="2" xfId="3" quotePrefix="1" applyFont="1" applyFill="1" applyBorder="1" applyAlignment="1">
      <alignment horizontal="center" vertical="center"/>
    </xf>
    <xf numFmtId="0" fontId="10" fillId="0" borderId="1" xfId="3" applyFont="1" applyFill="1" applyBorder="1" applyAlignment="1">
      <alignment vertical="center"/>
    </xf>
    <xf numFmtId="0" fontId="10" fillId="0" borderId="1" xfId="3" applyFont="1" applyFill="1" applyBorder="1" applyAlignment="1">
      <alignment vertical="center" wrapText="1"/>
    </xf>
    <xf numFmtId="0" fontId="10" fillId="0" borderId="1" xfId="3" applyFont="1" applyFill="1" applyBorder="1" applyAlignment="1">
      <alignment horizontal="center" vertical="center" wrapText="1"/>
    </xf>
    <xf numFmtId="0" fontId="9" fillId="0" borderId="1" xfId="3" applyFont="1" applyFill="1" applyBorder="1" applyAlignment="1">
      <alignment vertical="center"/>
    </xf>
    <xf numFmtId="0" fontId="9" fillId="0" borderId="1" xfId="3" applyFont="1" applyFill="1" applyBorder="1" applyAlignment="1">
      <alignment horizontal="center" vertical="center"/>
    </xf>
    <xf numFmtId="0" fontId="9" fillId="0" borderId="1" xfId="3" applyFont="1" applyFill="1" applyBorder="1" applyAlignment="1">
      <alignment vertical="center" wrapText="1"/>
    </xf>
    <xf numFmtId="0" fontId="9" fillId="0" borderId="1" xfId="3" applyFont="1" applyFill="1" applyBorder="1" applyAlignment="1">
      <alignment horizontal="left" vertical="center"/>
    </xf>
    <xf numFmtId="0" fontId="9" fillId="0" borderId="1" xfId="3" applyNumberFormat="1" applyFont="1" applyFill="1" applyBorder="1" applyAlignment="1">
      <alignment horizontal="center" vertical="center"/>
    </xf>
    <xf numFmtId="0" fontId="9" fillId="0" borderId="2" xfId="3" applyFont="1" applyFill="1" applyBorder="1" applyAlignment="1">
      <alignment vertical="center"/>
    </xf>
    <xf numFmtId="0" fontId="9" fillId="0" borderId="2" xfId="3" applyFont="1" applyFill="1" applyBorder="1" applyAlignment="1">
      <alignment horizontal="left" vertical="center"/>
    </xf>
    <xf numFmtId="0" fontId="25" fillId="0" borderId="2" xfId="6" applyFont="1" applyBorder="1" applyAlignment="1">
      <alignment horizontal="left" vertical="center"/>
    </xf>
    <xf numFmtId="0" fontId="17" fillId="0" borderId="2" xfId="3" applyNumberFormat="1" applyFont="1" applyFill="1" applyBorder="1" applyAlignment="1">
      <alignment horizontal="center" vertical="center"/>
    </xf>
    <xf numFmtId="6" fontId="9" fillId="0" borderId="2" xfId="3" quotePrefix="1" applyNumberFormat="1" applyFont="1" applyFill="1" applyBorder="1" applyAlignment="1">
      <alignment horizontal="center" vertical="center"/>
    </xf>
    <xf numFmtId="0" fontId="10" fillId="4" borderId="2" xfId="3" applyFont="1" applyFill="1" applyBorder="1" applyAlignment="1">
      <alignment horizontal="center" vertical="center"/>
    </xf>
    <xf numFmtId="0" fontId="10" fillId="6" borderId="2" xfId="3" applyFont="1" applyFill="1" applyBorder="1" applyAlignment="1">
      <alignment horizontal="center" vertical="center"/>
    </xf>
  </cellXfs>
  <cellStyles count="7">
    <cellStyle name="Normal" xfId="0" builtinId="0"/>
    <cellStyle name="Normal 2" xfId="3" xr:uid="{00000000-0005-0000-0000-000001000000}"/>
    <cellStyle name="Normal 3" xfId="6" xr:uid="{74FC5C32-DB1E-44B5-B8A9-D0889C3AA56D}"/>
    <cellStyle name="Normal_CEM EUs_1" xfId="5" xr:uid="{935BDB18-A708-413F-A855-C910E6891B00}"/>
    <cellStyle name="Normal_Sheet2" xfId="1" xr:uid="{00000000-0005-0000-0000-000002000000}"/>
    <cellStyle name="Normal_Sheet2_1" xfId="2" xr:uid="{00000000-0005-0000-0000-000003000000}"/>
    <cellStyle name="Percent" xfId="4" builtinId="5"/>
  </cellStyles>
  <dxfs count="57">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son, Jeff" refreshedDate="43131.48274097222" createdVersion="5" refreshedVersion="5" minRefreshableVersion="3" recordCount="129" xr:uid="{00000000-000A-0000-FFFF-FFFF00000000}">
  <cacheSource type="worksheet">
    <worksheetSource ref="A1:N1048576" sheet="EUs with Habitat Category"/>
  </cacheSource>
  <cacheFields count="12">
    <cacheField name="BGC Unit" numFmtId="0">
      <sharedItems containsBlank="1"/>
    </cacheField>
    <cacheField name="Sort" numFmtId="0">
      <sharedItems containsString="0" containsBlank="1" containsNumber="1" containsInteger="1" minValue="1" maxValue="99"/>
    </cacheField>
    <cacheField name="Map Code" numFmtId="0">
      <sharedItems containsBlank="1"/>
    </cacheField>
    <cacheField name="Site Series" numFmtId="0">
      <sharedItems containsBlank="1"/>
    </cacheField>
    <cacheField name="Site Series Name" numFmtId="0">
      <sharedItems containsBlank="1"/>
    </cacheField>
    <cacheField name="St Stage" numFmtId="0">
      <sharedItems containsBlank="1"/>
    </cacheField>
    <cacheField name="EU" numFmtId="0">
      <sharedItems containsBlank="1"/>
    </cacheField>
    <cacheField name="AreaHa" numFmtId="0">
      <sharedItems containsString="0" containsBlank="1" containsNumber="1" minValue="1.1902296999599999" maxValue="9531.1328037131861"/>
    </cacheField>
    <cacheField name="Typ_Stand_A" numFmtId="0">
      <sharedItems containsBlank="1" containsMixedTypes="1" containsNumber="1" containsInteger="1" minValue="0" maxValue="0"/>
    </cacheField>
    <cacheField name="Typ_Leading_Tree" numFmtId="0">
      <sharedItems containsBlank="1" count="10">
        <s v="-"/>
        <s v="Sw"/>
        <s v="Pl"/>
        <s v="Sb"/>
        <s v="At"/>
        <s v="Ep"/>
        <s v="Ac"/>
        <s v="Lt"/>
        <m/>
        <s v="NF" u="1"/>
      </sharedItems>
    </cacheField>
    <cacheField name="BirdHabCat" numFmtId="0">
      <sharedItems containsBlank="1" count="22">
        <s v="Anthropogenic"/>
        <s v="Coniferous-mature forest"/>
        <s v="Coniferous-shrub"/>
        <s v="Coniferous-young forest"/>
        <s v="Cultivated"/>
        <s v="Deciduous-mature forest"/>
        <s v="Deciduous-shrub"/>
        <s v="Deciduous-young forest"/>
        <s v="Dry slopes-grassslands"/>
        <s v="Dry slopes-shrublands"/>
        <s v="Fen/bog-open"/>
        <s v="Fen/bog-shrub"/>
        <s v="Fen/bog-treed"/>
        <s v="Non-vegetated"/>
        <s v="Riparian-mixed mature forest"/>
        <s v="Riparian-mixed shrub"/>
        <s v="Riparian-mixed young forest"/>
        <s v="Water"/>
        <s v="Wetland-graminoid"/>
        <s v="Wetland-riparian"/>
        <s v="Wetland-shrub"/>
        <m/>
      </sharedItems>
    </cacheField>
    <cacheField name="BirdHabCat sort" numFmtId="0">
      <sharedItems containsString="0" containsBlank="1" containsNumber="1" containsInteger="1" minValue="1" maxValue="21" count="22">
        <n v="1"/>
        <n v="21"/>
        <n v="19"/>
        <n v="20"/>
        <n v="4"/>
        <n v="18"/>
        <n v="16"/>
        <n v="17"/>
        <n v="5"/>
        <n v="6"/>
        <n v="10"/>
        <n v="11"/>
        <n v="12"/>
        <n v="3"/>
        <n v="15"/>
        <n v="13"/>
        <n v="14"/>
        <n v="2"/>
        <n v="7"/>
        <n v="9"/>
        <n v="8"/>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son, Jeff" refreshedDate="43896.58939212963" createdVersion="6" refreshedVersion="6" minRefreshableVersion="3" recordCount="147" xr:uid="{108FD735-BAA6-4544-AAE0-AF7D4D974DD5}">
  <cacheSource type="worksheet">
    <worksheetSource ref="A4:N151" sheet="EUs with Habitat Category"/>
  </cacheSource>
  <cacheFields count="14">
    <cacheField name="BGC Unit" numFmtId="0">
      <sharedItems/>
    </cacheField>
    <cacheField name="MC Sort" numFmtId="0">
      <sharedItems containsSemiMixedTypes="0" containsString="0" containsNumber="1" containsInteger="1" minValue="1" maxValue="99"/>
    </cacheField>
    <cacheField name="Map Code" numFmtId="0">
      <sharedItems/>
    </cacheField>
    <cacheField name="Site Series" numFmtId="0">
      <sharedItems/>
    </cacheField>
    <cacheField name="Site Series Name" numFmtId="0">
      <sharedItems/>
    </cacheField>
    <cacheField name="St Stage" numFmtId="0">
      <sharedItems containsBlank="1" containsMixedTypes="1" containsNumber="1" containsInteger="1" minValue="0" maxValue="7"/>
    </cacheField>
    <cacheField name="Ecosystem Unit" numFmtId="0">
      <sharedItems/>
    </cacheField>
    <cacheField name="Area (ha) mapped in LAA" numFmtId="166">
      <sharedItems containsMixedTypes="1" containsNumber="1" minValue="1.1902296999599999" maxValue="9531.1328037131861"/>
    </cacheField>
    <cacheField name="Typical Stand Association" numFmtId="0">
      <sharedItems/>
    </cacheField>
    <cacheField name="Typcial Dominant Tree" numFmtId="0">
      <sharedItems/>
    </cacheField>
    <cacheField name="BirdHabCat" numFmtId="0">
      <sharedItems/>
    </cacheField>
    <cacheField name="BHC20" numFmtId="0">
      <sharedItems count="20">
        <s v="CMF"/>
        <s v="CSH"/>
        <s v="CYF"/>
        <s v="RMF"/>
        <s v="RSH"/>
        <s v="RYF"/>
        <s v="DMF"/>
        <s v="DSH"/>
        <s v="DYF"/>
        <s v="FBS"/>
        <s v="FBT"/>
        <s v="WGR"/>
        <s v="WSH"/>
        <s v="WRI"/>
        <s v="DSG"/>
        <s v="DSS"/>
        <s v="ANT"/>
        <s v="CUL"/>
        <s v="NVE"/>
        <s v="WAT"/>
      </sharedItems>
    </cacheField>
    <cacheField name="BHC33" numFmtId="0">
      <sharedItems/>
    </cacheField>
    <cacheField name="HC Sort" numFmtId="0">
      <sharedItems containsSemiMixedTypes="0" containsString="0" containsNumber="1" containsInteger="1" minValue="1" maxValue="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s v="BWBS"/>
    <n v="99"/>
    <s v="GP"/>
    <s v="-"/>
    <s v="Gravel pit"/>
    <s v="1"/>
    <s v="GP1"/>
    <n v="149.981028979017"/>
    <n v="0"/>
    <x v="0"/>
    <x v="0"/>
    <x v="0"/>
  </r>
  <r>
    <s v="BWBS"/>
    <n v="99"/>
    <s v="MI"/>
    <s v="-"/>
    <s v="Mine"/>
    <s v="1"/>
    <s v="MI1"/>
    <n v="25.0718562076"/>
    <n v="0"/>
    <x v="0"/>
    <x v="0"/>
    <x v="0"/>
  </r>
  <r>
    <s v="BWBS"/>
    <n v="99"/>
    <s v="RN"/>
    <s v="-"/>
    <s v="Railway"/>
    <m/>
    <s v="RN0"/>
    <n v="93.962406550499992"/>
    <n v="0"/>
    <x v="0"/>
    <x v="0"/>
    <x v="0"/>
  </r>
  <r>
    <s v="BWBS"/>
    <n v="99"/>
    <s v="RW"/>
    <s v="-"/>
    <s v="Rural"/>
    <s v=""/>
    <s v="RW"/>
    <n v="85.055513533604014"/>
    <n v="0"/>
    <x v="0"/>
    <x v="0"/>
    <x v="0"/>
  </r>
  <r>
    <s v="BWBS"/>
    <n v="99"/>
    <s v="RY"/>
    <s v="-"/>
    <s v="Reclaimed Garbage dump"/>
    <m/>
    <s v="RY"/>
    <n v="1.1902296999599999"/>
    <n v="0"/>
    <x v="0"/>
    <x v="0"/>
    <x v="0"/>
  </r>
  <r>
    <s v="BWBS"/>
    <n v="99"/>
    <s v="RZ"/>
    <s v="-"/>
    <s v="Road surface"/>
    <s v=""/>
    <s v="RZ"/>
    <n v="81.456574647567976"/>
    <n v="0"/>
    <x v="0"/>
    <x v="0"/>
    <x v="0"/>
  </r>
  <r>
    <s v="BWBS"/>
    <n v="99"/>
    <s v="UR"/>
    <s v="-"/>
    <s v="Urban"/>
    <s v=""/>
    <s v="UR"/>
    <n v="2.435697557458"/>
    <n v="0"/>
    <x v="0"/>
    <x v="0"/>
    <x v="0"/>
  </r>
  <r>
    <s v="BWBS"/>
    <n v="1"/>
    <s v="AM"/>
    <s v="01"/>
    <s v="SwAt - Step moss"/>
    <s v="6"/>
    <s v="AM6"/>
    <n v="1332.355486322452"/>
    <s v="C"/>
    <x v="1"/>
    <x v="1"/>
    <x v="1"/>
  </r>
  <r>
    <s v="BWBS"/>
    <n v="2"/>
    <s v="LL"/>
    <s v="02"/>
    <s v="Pl - Lingonberry - Velvet-leaved blueberry"/>
    <s v="6"/>
    <s v="LL6"/>
    <n v="187.55234601156101"/>
    <s v="C"/>
    <x v="2"/>
    <x v="1"/>
    <x v="1"/>
  </r>
  <r>
    <s v="BWBS"/>
    <n v="2"/>
    <s v="LL"/>
    <s v="02"/>
    <s v="Pl - Lingonberry - Velvet-leaved blueberry"/>
    <s v="7"/>
    <s v="LL7"/>
    <n v="5.5838135377300002"/>
    <s v="C"/>
    <x v="2"/>
    <x v="1"/>
    <x v="1"/>
  </r>
  <r>
    <s v="BWBS"/>
    <n v="3"/>
    <s v="SW"/>
    <s v="03"/>
    <s v="Sw - Wildrye – Peavine"/>
    <s v="6"/>
    <s v="SW6"/>
    <n v="589.52246032542314"/>
    <s v="C"/>
    <x v="1"/>
    <x v="1"/>
    <x v="1"/>
  </r>
  <r>
    <s v="BWBS"/>
    <n v="3"/>
    <s v="SW"/>
    <s v="03"/>
    <s v="Sw - Wildrye – Peavine"/>
    <s v="7"/>
    <s v="SW7"/>
    <n v="15.136115844190002"/>
    <s v="C"/>
    <x v="1"/>
    <x v="1"/>
    <x v="1"/>
  </r>
  <r>
    <s v="BWBS"/>
    <n v="4"/>
    <s v="BL"/>
    <s v="04"/>
    <s v="Sb - Lingonberry - Coltsfoot"/>
    <s v="6"/>
    <s v="BL6"/>
    <n v="165.29780010737505"/>
    <s v="C"/>
    <x v="3"/>
    <x v="1"/>
    <x v="1"/>
  </r>
  <r>
    <s v="BWBS"/>
    <n v="5"/>
    <s v="SO"/>
    <s v="05"/>
    <s v="Sw - Currant - Oak fern"/>
    <s v="6"/>
    <s v="SO6"/>
    <n v="446.10613895341004"/>
    <s v="C"/>
    <x v="1"/>
    <x v="1"/>
    <x v="1"/>
  </r>
  <r>
    <s v="BWBS"/>
    <n v="5"/>
    <s v="SO"/>
    <s v="05"/>
    <s v="Sw - Currant - Oak fern"/>
    <s v="7"/>
    <s v="SO7"/>
    <n v="40.501895731920001"/>
    <s v="C"/>
    <x v="1"/>
    <x v="1"/>
    <x v="1"/>
  </r>
  <r>
    <s v="BWBS"/>
    <n v="6"/>
    <s v="SC"/>
    <s v="06"/>
    <s v="Sw - Currant – Bluebells"/>
    <s v="6"/>
    <s v="SC6"/>
    <n v="208.24015906569201"/>
    <s v="C"/>
    <x v="1"/>
    <x v="1"/>
    <x v="1"/>
  </r>
  <r>
    <s v="BWBS"/>
    <n v="6"/>
    <s v="SC"/>
    <s v="06"/>
    <s v="Sw - Currant – Bluebells"/>
    <s v="7"/>
    <s v="SC7"/>
    <n v="7.4279896331300002"/>
    <s v="C"/>
    <x v="1"/>
    <x v="1"/>
    <x v="1"/>
  </r>
  <r>
    <s v="BWBS"/>
    <n v="7"/>
    <s v="SH"/>
    <s v="07"/>
    <s v="Sw - Currant – Horsetail"/>
    <s v="6"/>
    <s v="SH6"/>
    <n v="889.19722744136197"/>
    <s v="C"/>
    <x v="1"/>
    <x v="1"/>
    <x v="1"/>
  </r>
  <r>
    <s v="BWBS"/>
    <n v="7"/>
    <s v="SH"/>
    <s v="07"/>
    <s v="Sw - Currant – Horsetail"/>
    <s v="7"/>
    <s v="SH7"/>
    <n v="133.35571710445799"/>
    <s v="C"/>
    <x v="1"/>
    <x v="1"/>
    <x v="1"/>
  </r>
  <r>
    <s v="BWBS"/>
    <n v="1"/>
    <s v="AM"/>
    <s v="01"/>
    <s v="SwAt - Step moss"/>
    <s v="3"/>
    <s v="AM3"/>
    <n v="136.62390183547299"/>
    <s v="C"/>
    <x v="1"/>
    <x v="2"/>
    <x v="2"/>
  </r>
  <r>
    <s v="BWBS"/>
    <n v="2"/>
    <s v="LL"/>
    <s v="02"/>
    <s v="Pl - Lingonberry - Velvet-leaved blueberry"/>
    <s v="3"/>
    <s v="LL3"/>
    <n v="6.0225658251700009"/>
    <s v="C"/>
    <x v="2"/>
    <x v="2"/>
    <x v="2"/>
  </r>
  <r>
    <s v="BWBS"/>
    <n v="3"/>
    <s v="SW"/>
    <s v="03"/>
    <s v="Sw - Wildrye – Peavine"/>
    <s v="3"/>
    <s v="SW3"/>
    <n v="148.62094246978899"/>
    <s v="C"/>
    <x v="1"/>
    <x v="2"/>
    <x v="2"/>
  </r>
  <r>
    <s v="BWBS"/>
    <n v="4"/>
    <s v="BL"/>
    <s v="04"/>
    <s v="Sb - Lingonberry - Coltsfoot"/>
    <s v="3"/>
    <s v="BL3"/>
    <n v="13.747084308882"/>
    <s v="C"/>
    <x v="3"/>
    <x v="2"/>
    <x v="2"/>
  </r>
  <r>
    <s v="BWBS"/>
    <n v="5"/>
    <s v="SO"/>
    <s v="05"/>
    <s v="Sw - Currant - Oak fern"/>
    <s v="3"/>
    <s v="SO3"/>
    <n v="40.471294050178997"/>
    <s v="C"/>
    <x v="1"/>
    <x v="2"/>
    <x v="2"/>
  </r>
  <r>
    <s v="BWBS"/>
    <n v="6"/>
    <s v="SC"/>
    <s v="06"/>
    <s v="Sw - Currant – Bluebells"/>
    <s v="3"/>
    <s v="SC3"/>
    <n v="1.62991867929"/>
    <s v="C"/>
    <x v="1"/>
    <x v="2"/>
    <x v="2"/>
  </r>
  <r>
    <s v="BWBS"/>
    <n v="7"/>
    <s v="SH"/>
    <s v="07"/>
    <s v="Sw - Currant – Horsetail"/>
    <s v="3"/>
    <s v="SH3"/>
    <n v="25.65923585537"/>
    <s v="C"/>
    <x v="1"/>
    <x v="2"/>
    <x v="2"/>
  </r>
  <r>
    <s v="BWBS"/>
    <n v="1"/>
    <s v="AM"/>
    <s v="01"/>
    <s v="SwAt - Step moss"/>
    <s v="4"/>
    <s v="AM4"/>
    <n v="269.44049696233202"/>
    <s v="C"/>
    <x v="1"/>
    <x v="3"/>
    <x v="3"/>
  </r>
  <r>
    <s v="BWBS"/>
    <n v="1"/>
    <s v="AM"/>
    <s v="01"/>
    <s v="SwAt - Step moss"/>
    <s v="5"/>
    <s v="AM5"/>
    <n v="1441.6087802091638"/>
    <s v="C"/>
    <x v="1"/>
    <x v="3"/>
    <x v="3"/>
  </r>
  <r>
    <s v="BWBS"/>
    <n v="2"/>
    <s v="LL"/>
    <s v="02"/>
    <s v="Pl - Lingonberry - Velvet-leaved blueberry"/>
    <s v="4"/>
    <s v="LL4"/>
    <n v="130.67515917345898"/>
    <s v="C"/>
    <x v="2"/>
    <x v="3"/>
    <x v="3"/>
  </r>
  <r>
    <s v="BWBS"/>
    <n v="2"/>
    <s v="LL"/>
    <s v="02"/>
    <s v="Pl - Lingonberry - Velvet-leaved blueberry"/>
    <s v="5"/>
    <s v="LL5"/>
    <n v="253.33662461804511"/>
    <s v="C"/>
    <x v="2"/>
    <x v="3"/>
    <x v="3"/>
  </r>
  <r>
    <s v="BWBS"/>
    <n v="3"/>
    <s v="SW"/>
    <s v="03"/>
    <s v="Sw - Wildrye – Peavine"/>
    <s v="4"/>
    <s v="SW4"/>
    <n v="177.29076868845695"/>
    <s v="C"/>
    <x v="1"/>
    <x v="3"/>
    <x v="3"/>
  </r>
  <r>
    <s v="BWBS"/>
    <n v="3"/>
    <s v="SW"/>
    <s v="03"/>
    <s v="Sw - Wildrye – Peavine"/>
    <s v="5"/>
    <s v="SW5"/>
    <n v="1176.1402454671875"/>
    <s v="C"/>
    <x v="1"/>
    <x v="3"/>
    <x v="3"/>
  </r>
  <r>
    <s v="BWBS"/>
    <n v="4"/>
    <s v="BL"/>
    <s v="04"/>
    <s v="Sb - Lingonberry - Coltsfoot"/>
    <s v="4"/>
    <s v="BL4"/>
    <n v="74.603062666458982"/>
    <s v="C"/>
    <x v="3"/>
    <x v="3"/>
    <x v="3"/>
  </r>
  <r>
    <s v="BWBS"/>
    <n v="4"/>
    <s v="BL"/>
    <s v="04"/>
    <s v="Sb - Lingonberry - Coltsfoot"/>
    <s v="5"/>
    <s v="BL5"/>
    <n v="262.11057193183746"/>
    <s v="C"/>
    <x v="3"/>
    <x v="3"/>
    <x v="3"/>
  </r>
  <r>
    <s v="BWBS"/>
    <n v="5"/>
    <s v="SO"/>
    <s v="05"/>
    <s v="Sw - Currant - Oak fern"/>
    <s v="4"/>
    <s v="SO4"/>
    <n v="36.372478896049003"/>
    <s v="C"/>
    <x v="1"/>
    <x v="3"/>
    <x v="3"/>
  </r>
  <r>
    <s v="BWBS"/>
    <n v="5"/>
    <s v="SO"/>
    <s v="05"/>
    <s v="Sw - Currant - Oak fern"/>
    <s v="5"/>
    <s v="SO5"/>
    <n v="686.0303740036959"/>
    <s v="C"/>
    <x v="1"/>
    <x v="3"/>
    <x v="3"/>
  </r>
  <r>
    <s v="BWBS"/>
    <n v="6"/>
    <s v="SC"/>
    <s v="06"/>
    <s v="Sw - Currant – Bluebells"/>
    <s v="4"/>
    <s v="SC4"/>
    <n v="21.361155912200001"/>
    <s v="C"/>
    <x v="1"/>
    <x v="3"/>
    <x v="3"/>
  </r>
  <r>
    <s v="BWBS"/>
    <n v="6"/>
    <s v="SC"/>
    <s v="06"/>
    <s v="Sw - Currant – Bluebells"/>
    <s v="5"/>
    <s v="SC5"/>
    <n v="105.909849942523"/>
    <s v="C"/>
    <x v="1"/>
    <x v="3"/>
    <x v="3"/>
  </r>
  <r>
    <s v="BWBS"/>
    <n v="7"/>
    <s v="SH"/>
    <s v="07"/>
    <s v="Sw - Currant – Horsetail"/>
    <s v="4"/>
    <s v="SH4"/>
    <n v="75.159957365639997"/>
    <s v="C"/>
    <x v="1"/>
    <x v="3"/>
    <x v="3"/>
  </r>
  <r>
    <s v="BWBS"/>
    <n v="7"/>
    <s v="SH"/>
    <s v="07"/>
    <s v="Sw - Currant – Horsetail"/>
    <s v="5"/>
    <s v="SH5"/>
    <n v="166.91868606547899"/>
    <s v="C"/>
    <x v="1"/>
    <x v="3"/>
    <x v="3"/>
  </r>
  <r>
    <s v="BWBS"/>
    <n v="99"/>
    <s v="CF"/>
    <s v="-"/>
    <s v="Cultivated field (including pastures)"/>
    <s v="1"/>
    <s v="CF1"/>
    <n v="12.690863666889999"/>
    <n v="0"/>
    <x v="0"/>
    <x v="4"/>
    <x v="4"/>
  </r>
  <r>
    <s v="BWBS"/>
    <n v="99"/>
    <s v="CF"/>
    <s v="-"/>
    <s v="Cultivated field (including pastures)"/>
    <s v="2"/>
    <s v="CF2"/>
    <n v="7533.5742279697934"/>
    <n v="0"/>
    <x v="0"/>
    <x v="4"/>
    <x v="4"/>
  </r>
  <r>
    <s v="BWBS"/>
    <n v="99"/>
    <s v="CF"/>
    <s v="-"/>
    <s v="Cultivated field (including pastures)"/>
    <s v="2a"/>
    <s v="CF2a"/>
    <n v="35.181229655199999"/>
    <n v="0"/>
    <x v="0"/>
    <x v="4"/>
    <x v="4"/>
  </r>
  <r>
    <s v="BWBS"/>
    <n v="99"/>
    <s v="CF"/>
    <s v="-"/>
    <s v="Cultivated field (including pastures)"/>
    <s v="2b"/>
    <s v="CF2b"/>
    <n v="562.45504111835805"/>
    <n v="0"/>
    <x v="0"/>
    <x v="4"/>
    <x v="4"/>
  </r>
  <r>
    <s v="BWBS"/>
    <n v="99"/>
    <s v="CF"/>
    <s v="-"/>
    <s v="Cultivated field (including pastures)"/>
    <s v="3"/>
    <s v="CF3"/>
    <n v="308.1253380195331"/>
    <n v="0"/>
    <x v="0"/>
    <x v="4"/>
    <x v="4"/>
  </r>
  <r>
    <s v="BWBS"/>
    <n v="99"/>
    <s v="CF"/>
    <s v="-"/>
    <s v="Cultivated field (including pastures)"/>
    <s v="3a"/>
    <s v="CF3a"/>
    <n v="4.1316061019659998"/>
    <n v="0"/>
    <x v="0"/>
    <x v="4"/>
    <x v="4"/>
  </r>
  <r>
    <s v="BWBS"/>
    <n v="11"/>
    <s v="AM:ap"/>
    <s v="$01"/>
    <s v="$At - Creamy peavine"/>
    <s v="6"/>
    <s v="AM:ap6"/>
    <n v="2383.6562264042341"/>
    <s v="B"/>
    <x v="4"/>
    <x v="5"/>
    <x v="5"/>
  </r>
  <r>
    <s v="BWBS"/>
    <n v="11"/>
    <s v="AM:ap"/>
    <s v="$01"/>
    <s v="$At - Creamy peavine"/>
    <s v="7"/>
    <s v="AM:ap7"/>
    <n v="4.5120955713299997"/>
    <s v="B"/>
    <x v="4"/>
    <x v="5"/>
    <x v="5"/>
  </r>
  <r>
    <s v="BWBS"/>
    <n v="12"/>
    <s v="LL:ak"/>
    <s v="$02"/>
    <s v="$At - Kinnikinnick"/>
    <s v="6"/>
    <s v="LL:ak6"/>
    <n v="22.168628893450002"/>
    <s v="B"/>
    <x v="4"/>
    <x v="5"/>
    <x v="5"/>
  </r>
  <r>
    <s v="BWBS"/>
    <n v="13"/>
    <s v="SW:as"/>
    <s v="$03"/>
    <s v="$At - Soopolallie"/>
    <s v="6"/>
    <s v="SW:as6"/>
    <n v="228.97089847666598"/>
    <s v="B"/>
    <x v="4"/>
    <x v="5"/>
    <x v="5"/>
  </r>
  <r>
    <s v="BWBS"/>
    <n v="14"/>
    <s v="BL:al"/>
    <s v="$04"/>
    <s v="$At - Labrador tea"/>
    <s v="6"/>
    <s v="BL:al6"/>
    <n v="88.447181150468992"/>
    <s v="B"/>
    <x v="4"/>
    <x v="5"/>
    <x v="5"/>
  </r>
  <r>
    <s v="BWBS"/>
    <n v="15"/>
    <s v="SC:ab"/>
    <s v="$05"/>
    <s v="$At – Black Twinberry"/>
    <s v="6"/>
    <s v="SC:ab6"/>
    <n v="241.96523936384997"/>
    <s v="B"/>
    <x v="4"/>
    <x v="5"/>
    <x v="5"/>
  </r>
  <r>
    <s v="BWBS"/>
    <n v="16"/>
    <s v="SC:ep"/>
    <s v="$05"/>
    <s v="$Ep – red-osier dogwood"/>
    <s v="6"/>
    <s v="SC:ep6"/>
    <n v="39.20756991487"/>
    <s v="B"/>
    <x v="5"/>
    <x v="5"/>
    <x v="5"/>
  </r>
  <r>
    <s v="BWBS"/>
    <n v="17"/>
    <s v="SH:ac"/>
    <s v="$07"/>
    <s v="$Ac – Cow parsnip"/>
    <s v="6"/>
    <s v="SH:ac6"/>
    <n v="408.25828314300503"/>
    <s v="B"/>
    <x v="6"/>
    <x v="5"/>
    <x v="5"/>
  </r>
  <r>
    <s v="BWBS"/>
    <n v="17"/>
    <s v="SH:ac"/>
    <s v="$07"/>
    <s v="$Ac – Cow parsnip"/>
    <s v="7"/>
    <s v="SH:ac7"/>
    <n v="1.40952993589"/>
    <s v="B"/>
    <x v="6"/>
    <x v="5"/>
    <x v="5"/>
  </r>
  <r>
    <s v="BWBS"/>
    <n v="18"/>
    <s v="SH:ep"/>
    <s v="$07"/>
    <s v="$Ep – Ep-Dogwood"/>
    <s v="6"/>
    <s v="SH:ep6"/>
    <n v="7.88408581845"/>
    <s v="B"/>
    <x v="5"/>
    <x v="5"/>
    <x v="5"/>
  </r>
  <r>
    <s v="BWBS"/>
    <n v="11"/>
    <s v="AM:ap"/>
    <s v="$01"/>
    <s v="$At - Creamy peavine"/>
    <s v="3"/>
    <s v="AM:ap3"/>
    <n v="2050.8112388257668"/>
    <s v="B"/>
    <x v="4"/>
    <x v="6"/>
    <x v="6"/>
  </r>
  <r>
    <s v="BWBS"/>
    <n v="12"/>
    <s v="LL:ak"/>
    <s v="$02"/>
    <s v="$At - Kinnikinnick"/>
    <s v="3"/>
    <s v="LL:ak3"/>
    <n v="29.192835315889997"/>
    <s v="B"/>
    <x v="4"/>
    <x v="6"/>
    <x v="6"/>
  </r>
  <r>
    <s v="BWBS"/>
    <n v="13"/>
    <s v="SW:as"/>
    <s v="$03"/>
    <s v="$At - Soopolallie"/>
    <s v="3"/>
    <s v="SW:as3"/>
    <n v="262.10816481966208"/>
    <s v="B"/>
    <x v="4"/>
    <x v="6"/>
    <x v="6"/>
  </r>
  <r>
    <s v="BWBS"/>
    <n v="14"/>
    <s v="BL:al"/>
    <s v="$04"/>
    <s v="$At - Labrador tea"/>
    <s v="3"/>
    <s v="BL:al3"/>
    <n v="113.83619182675601"/>
    <s v="B"/>
    <x v="4"/>
    <x v="6"/>
    <x v="6"/>
  </r>
  <r>
    <s v="BWBS"/>
    <n v="15"/>
    <s v="SC:ab"/>
    <s v="$05"/>
    <s v="$At – Black Twinberry"/>
    <s v="3"/>
    <s v="SC:ab3"/>
    <n v="38.295521130613004"/>
    <s v="B"/>
    <x v="4"/>
    <x v="6"/>
    <x v="6"/>
  </r>
  <r>
    <s v="BWBS"/>
    <n v="16"/>
    <s v="SC:ep"/>
    <s v="$05"/>
    <s v="$Ep – red-osier dogwood"/>
    <s v="3"/>
    <s v="SC:ep3"/>
    <n v="50.201048194090994"/>
    <s v="B"/>
    <x v="5"/>
    <x v="6"/>
    <x v="6"/>
  </r>
  <r>
    <s v="BWBS"/>
    <n v="17"/>
    <s v="SH:ac"/>
    <s v="$07"/>
    <s v="$Ac – Cow parsnip"/>
    <s v="3"/>
    <s v="SH:ac3"/>
    <n v="166.69333964572601"/>
    <s v="B"/>
    <x v="6"/>
    <x v="6"/>
    <x v="6"/>
  </r>
  <r>
    <s v="BWBS"/>
    <n v="11"/>
    <s v="AM:ap"/>
    <s v="$01"/>
    <s v="$At - Creamy peavine"/>
    <s v="4"/>
    <s v="AM:ap4"/>
    <n v="5671.3493734947269"/>
    <s v="B"/>
    <x v="4"/>
    <x v="7"/>
    <x v="7"/>
  </r>
  <r>
    <s v="BWBS"/>
    <n v="11"/>
    <s v="AM:ap"/>
    <s v="$01"/>
    <s v="$At - Creamy peavine"/>
    <s v="5"/>
    <s v="AM:ap5"/>
    <n v="9531.1328037131861"/>
    <s v="B"/>
    <x v="4"/>
    <x v="7"/>
    <x v="7"/>
  </r>
  <r>
    <s v="BWBS"/>
    <n v="12"/>
    <s v="LL:ak"/>
    <s v="$02"/>
    <s v="$At - Kinnikinnick"/>
    <s v="4"/>
    <s v="LL:ak4"/>
    <n v="227.85439014518101"/>
    <s v="B"/>
    <x v="4"/>
    <x v="7"/>
    <x v="7"/>
  </r>
  <r>
    <s v="BWBS"/>
    <n v="12"/>
    <s v="LL:ak"/>
    <s v="$02"/>
    <s v="$At - Kinnikinnick"/>
    <s v="5"/>
    <s v="LL:ak5"/>
    <n v="116.73564351968601"/>
    <s v="B"/>
    <x v="4"/>
    <x v="7"/>
    <x v="7"/>
  </r>
  <r>
    <s v="BWBS"/>
    <n v="13"/>
    <s v="SW:as"/>
    <s v="$03"/>
    <s v="$At - Soopolallie"/>
    <s v="4"/>
    <s v="SW:as4"/>
    <n v="1531.3693445971614"/>
    <s v="B"/>
    <x v="4"/>
    <x v="7"/>
    <x v="7"/>
  </r>
  <r>
    <s v="BWBS"/>
    <n v="13"/>
    <s v="SW:as"/>
    <s v="$03"/>
    <s v="$At - Soopolallie"/>
    <s v="5"/>
    <s v="SW:as5"/>
    <n v="2311.9627150614597"/>
    <s v="B"/>
    <x v="4"/>
    <x v="7"/>
    <x v="7"/>
  </r>
  <r>
    <s v="BWBS"/>
    <n v="14"/>
    <s v="BL:al"/>
    <s v="$04"/>
    <s v="$At - Labrador tea"/>
    <s v="4"/>
    <s v="BL:al4"/>
    <n v="126.96902450969101"/>
    <s v="B"/>
    <x v="4"/>
    <x v="7"/>
    <x v="7"/>
  </r>
  <r>
    <s v="BWBS"/>
    <n v="14"/>
    <s v="BL:al"/>
    <s v="$04"/>
    <s v="$At - Labrador tea"/>
    <s v="5"/>
    <s v="BL:al5"/>
    <n v="349.66045261435693"/>
    <s v="B"/>
    <x v="4"/>
    <x v="7"/>
    <x v="7"/>
  </r>
  <r>
    <s v="BWBS"/>
    <n v="15"/>
    <s v="SC:ab"/>
    <s v="$05"/>
    <s v="$At – Black Twinberry"/>
    <s v="4"/>
    <s v="SC:ab4"/>
    <n v="62.206496131785002"/>
    <s v="B"/>
    <x v="4"/>
    <x v="7"/>
    <x v="7"/>
  </r>
  <r>
    <s v="BWBS"/>
    <n v="15"/>
    <s v="SC:ab"/>
    <s v="$05"/>
    <s v="$At – Black Twinberry"/>
    <s v="5"/>
    <s v="SC:ab5"/>
    <n v="282.59369571212795"/>
    <s v="B"/>
    <x v="4"/>
    <x v="7"/>
    <x v="7"/>
  </r>
  <r>
    <s v="BWBS"/>
    <n v="16"/>
    <s v="SC:ep"/>
    <s v="$05"/>
    <s v="$Ep – red-osier dogwood"/>
    <s v="4"/>
    <s v="SC:ep4"/>
    <n v="98.700838882820008"/>
    <s v="B"/>
    <x v="5"/>
    <x v="7"/>
    <x v="7"/>
  </r>
  <r>
    <s v="BWBS"/>
    <n v="16"/>
    <s v="SC:ep"/>
    <s v="$05"/>
    <s v="$Ep – red-osier dogwood"/>
    <s v="5"/>
    <s v="SC:ep5"/>
    <n v="168.95982492869402"/>
    <s v="B"/>
    <x v="5"/>
    <x v="7"/>
    <x v="7"/>
  </r>
  <r>
    <s v="BWBS"/>
    <n v="17"/>
    <s v="SH:ac"/>
    <s v="$07"/>
    <s v="$Ac – Cow parsnip"/>
    <s v="4"/>
    <s v="SH:ac4"/>
    <n v="94.566069594231976"/>
    <s v="B"/>
    <x v="6"/>
    <x v="7"/>
    <x v="7"/>
  </r>
  <r>
    <s v="BWBS"/>
    <n v="17"/>
    <s v="SH:ac"/>
    <s v="$07"/>
    <s v="$Ac – Cow parsnip"/>
    <s v="5"/>
    <s v="SH:ac5"/>
    <n v="337.74841980213193"/>
    <s v="B"/>
    <x v="6"/>
    <x v="7"/>
    <x v="7"/>
  </r>
  <r>
    <s v="BWBS"/>
    <n v="18"/>
    <s v="SH:ep"/>
    <s v="$07"/>
    <s v="$Ep – Ep-Dogwood"/>
    <s v="5"/>
    <s v="SH:ep5"/>
    <n v="8.4114274756100009"/>
    <s v="B"/>
    <x v="5"/>
    <x v="7"/>
    <x v="7"/>
  </r>
  <r>
    <s v="BWBS"/>
    <n v="91"/>
    <s v="AS"/>
    <s v="00"/>
    <s v="SwAt – Soopolallie"/>
    <s v="2"/>
    <s v="AS2"/>
    <n v="10.984559473347"/>
    <s v="B"/>
    <x v="0"/>
    <x v="8"/>
    <x v="8"/>
  </r>
  <r>
    <s v="BWBS"/>
    <n v="92"/>
    <s v="WW"/>
    <s v="00"/>
    <s v="Fuzzy-spiked Wildrye – Wolf-willow"/>
    <s v="2"/>
    <s v="WW2"/>
    <n v="2080.0638793368507"/>
    <n v="0"/>
    <x v="0"/>
    <x v="8"/>
    <x v="8"/>
  </r>
  <r>
    <s v="BWBS"/>
    <n v="92"/>
    <s v="WW"/>
    <s v="00"/>
    <s v="Fuzzy-spiked Wildrye – Wolf-willow"/>
    <s v="2a"/>
    <s v="WW2a"/>
    <n v="1.9227572076399999"/>
    <n v="0"/>
    <x v="0"/>
    <x v="8"/>
    <x v="8"/>
  </r>
  <r>
    <s v="BWBS"/>
    <n v="92"/>
    <s v="WW"/>
    <s v="00"/>
    <s v="Fuzzy-spiked Wildrye – Wolf-willow"/>
    <s v="2b"/>
    <s v="WW2b"/>
    <n v="61.276476286295001"/>
    <n v="0"/>
    <x v="0"/>
    <x v="8"/>
    <x v="8"/>
  </r>
  <r>
    <s v="BWBS"/>
    <n v="91"/>
    <s v="AS"/>
    <s v="00"/>
    <s v="SwAt – Soopolallie"/>
    <s v="3"/>
    <s v="AS3"/>
    <n v="1575.9755437955789"/>
    <s v="B"/>
    <x v="0"/>
    <x v="9"/>
    <x v="9"/>
  </r>
  <r>
    <s v="BWBS"/>
    <n v="91"/>
    <s v="AS"/>
    <s v="00"/>
    <s v="SwAt – Soopolallie"/>
    <s v="3a"/>
    <s v="AS3a"/>
    <n v="60.560462803249997"/>
    <s v="B"/>
    <x v="0"/>
    <x v="9"/>
    <x v="9"/>
  </r>
  <r>
    <s v="BWBS"/>
    <n v="91"/>
    <s v="AS"/>
    <s v="00"/>
    <s v="SwAt – Soopolallie"/>
    <s v="3b"/>
    <s v="AS3b"/>
    <n v="312.12004143732514"/>
    <s v="B"/>
    <x v="0"/>
    <x v="9"/>
    <x v="9"/>
  </r>
  <r>
    <s v="BWBS"/>
    <n v="92"/>
    <s v="WW"/>
    <s v="00"/>
    <s v="Fuzzy-spiked Wildrye – Wolf-willow"/>
    <s v="3"/>
    <s v="WW3"/>
    <n v="33.367132631209003"/>
    <n v="0"/>
    <x v="0"/>
    <x v="9"/>
    <x v="9"/>
  </r>
  <r>
    <s v="BWBS"/>
    <n v="92"/>
    <s v="WW"/>
    <s v="00"/>
    <s v="Fuzzy-spiked Wildrye – Wolf-willow"/>
    <s v="3a"/>
    <s v="WW3a"/>
    <n v="148.55110029391602"/>
    <n v="0"/>
    <x v="0"/>
    <x v="9"/>
    <x v="9"/>
  </r>
  <r>
    <s v="BWBS"/>
    <n v="72"/>
    <s v="TS"/>
    <s v="10"/>
    <s v="Tamarack - Sedge – Fen"/>
    <s v="2"/>
    <s v="TS2"/>
    <n v="15.544587830049998"/>
    <s v="C"/>
    <x v="7"/>
    <x v="10"/>
    <x v="10"/>
  </r>
  <r>
    <s v="BWBS"/>
    <n v="71"/>
    <s v="BT"/>
    <s v="08"/>
    <s v="Sb - Labrador tea – Sphagnum"/>
    <s v="3"/>
    <s v="BT3"/>
    <n v="84.006388008129207"/>
    <s v="C"/>
    <x v="3"/>
    <x v="11"/>
    <x v="11"/>
  </r>
  <r>
    <s v="BWBS"/>
    <n v="72"/>
    <s v="TS"/>
    <s v="10"/>
    <s v="Tamarack - Sedge – Fen"/>
    <s v="3"/>
    <s v="TS3"/>
    <n v="55.375776968201009"/>
    <s v="C"/>
    <x v="7"/>
    <x v="11"/>
    <x v="11"/>
  </r>
  <r>
    <s v="BWBS"/>
    <n v="72"/>
    <s v="TS"/>
    <s v="10"/>
    <s v="Tamarack - Sedge – Fen"/>
    <s v="3a"/>
    <s v="TS3a"/>
    <n v="92.408406159536923"/>
    <s v="C"/>
    <x v="7"/>
    <x v="11"/>
    <x v="11"/>
  </r>
  <r>
    <s v="BWBS"/>
    <n v="72"/>
    <s v="TS"/>
    <s v="10"/>
    <s v="Tamarack - Sedge – Fen"/>
    <s v="3b"/>
    <s v="TS3b"/>
    <n v="176.161498095871"/>
    <s v="C"/>
    <x v="7"/>
    <x v="11"/>
    <x v="11"/>
  </r>
  <r>
    <s v="BWBS"/>
    <n v="71"/>
    <s v="BT"/>
    <s v="08"/>
    <s v="Sb - Labrador tea – Sphagnum"/>
    <s v="4"/>
    <s v="BT4"/>
    <n v="255.12460538667276"/>
    <s v="C"/>
    <x v="3"/>
    <x v="12"/>
    <x v="12"/>
  </r>
  <r>
    <s v="BWBS"/>
    <n v="71"/>
    <s v="BT"/>
    <s v="08"/>
    <s v="Sb - Labrador tea – Sphagnum"/>
    <s v="5"/>
    <s v="BT5"/>
    <n v="190.95014763215599"/>
    <s v="C"/>
    <x v="3"/>
    <x v="12"/>
    <x v="12"/>
  </r>
  <r>
    <s v="BWBS"/>
    <n v="71"/>
    <s v="BT"/>
    <s v="08"/>
    <s v="Sb - Labrador tea – Sphagnum"/>
    <s v="6"/>
    <s v="BT6"/>
    <n v="230.60993207855833"/>
    <s v="C"/>
    <x v="3"/>
    <x v="12"/>
    <x v="12"/>
  </r>
  <r>
    <s v="BWBS"/>
    <n v="72"/>
    <s v="TS"/>
    <s v="10"/>
    <s v="Tamarack - Sedge – Fen"/>
    <s v="4"/>
    <s v="TS4"/>
    <n v="33.249015068527996"/>
    <s v="C"/>
    <x v="7"/>
    <x v="12"/>
    <x v="12"/>
  </r>
  <r>
    <s v="BWBS"/>
    <n v="72"/>
    <s v="TS"/>
    <s v="10"/>
    <s v="Tamarack - Sedge – Fen"/>
    <s v="5"/>
    <s v="TS5"/>
    <n v="9.7684948077910008"/>
    <s v="C"/>
    <x v="7"/>
    <x v="12"/>
    <x v="12"/>
  </r>
  <r>
    <s v="BWBS"/>
    <n v="72"/>
    <s v="TS"/>
    <s v="10"/>
    <s v="Tamarack - Sedge – Fen"/>
    <s v="6"/>
    <s v="TS6"/>
    <n v="4.5106095070899999"/>
    <s v="C"/>
    <x v="7"/>
    <x v="12"/>
    <x v="12"/>
  </r>
  <r>
    <s v="BWBS"/>
    <n v="99"/>
    <s v="CB"/>
    <s v="-"/>
    <s v="Cutbank"/>
    <s v="1"/>
    <s v="CB1"/>
    <n v="1116.4034254401586"/>
    <n v="0"/>
    <x v="0"/>
    <x v="13"/>
    <x v="13"/>
  </r>
  <r>
    <s v="BWBS"/>
    <n v="99"/>
    <s v="ES"/>
    <s v="-"/>
    <s v="Exposed soil"/>
    <s v="1"/>
    <s v="ES1"/>
    <n v="50.154496772726297"/>
    <n v="0"/>
    <x v="0"/>
    <x v="13"/>
    <x v="13"/>
  </r>
  <r>
    <s v="BWBS"/>
    <n v="99"/>
    <s v="GB"/>
    <s v="-"/>
    <s v="Gravel bar"/>
    <s v="1"/>
    <s v="GB1"/>
    <n v="901.98767418410046"/>
    <n v="0"/>
    <x v="0"/>
    <x v="13"/>
    <x v="13"/>
  </r>
  <r>
    <s v="BWBS"/>
    <n v="99"/>
    <s v="RO"/>
    <s v="-"/>
    <s v="Rock"/>
    <s v="1"/>
    <s v="RO1"/>
    <n v="2.979225243163"/>
    <n v="0"/>
    <x v="0"/>
    <x v="13"/>
    <x v="13"/>
  </r>
  <r>
    <s v="BWBS"/>
    <n v="8"/>
    <s v="Fm02"/>
    <s v="09"/>
    <s v="ActSw - Red-osier dogwood"/>
    <s v="6"/>
    <s v="Fm026"/>
    <n v="853.77220882048198"/>
    <s v="M"/>
    <x v="6"/>
    <x v="14"/>
    <x v="14"/>
  </r>
  <r>
    <s v="BWBS"/>
    <n v="8"/>
    <s v="Fm02"/>
    <s v="09"/>
    <s v="ActSw - Red-osier dogwood"/>
    <s v="7"/>
    <s v="Fm027"/>
    <n v="11.305055467800001"/>
    <s v="M"/>
    <x v="6"/>
    <x v="14"/>
    <x v="14"/>
  </r>
  <r>
    <s v="BWBS"/>
    <n v="8"/>
    <s v="Fm02"/>
    <s v="09"/>
    <s v="ActSw - Red-osier dogwood"/>
    <s v="3"/>
    <s v="Fm023"/>
    <n v="909.22639540029968"/>
    <s v="M"/>
    <x v="6"/>
    <x v="15"/>
    <x v="15"/>
  </r>
  <r>
    <s v="BWBS"/>
    <n v="8"/>
    <s v="Fm02"/>
    <s v="09"/>
    <s v="ActSw - Red-osier dogwood"/>
    <s v="3a"/>
    <s v="Fm023a"/>
    <n v="76.512812809054992"/>
    <s v="M"/>
    <x v="6"/>
    <x v="15"/>
    <x v="15"/>
  </r>
  <r>
    <s v="BWBS"/>
    <n v="8"/>
    <s v="Fm02"/>
    <s v="09"/>
    <s v="ActSw - Red-osier dogwood"/>
    <s v="3b"/>
    <s v="Fm023b"/>
    <n v="92.209451385519998"/>
    <s v="M"/>
    <x v="6"/>
    <x v="15"/>
    <x v="15"/>
  </r>
  <r>
    <s v="BWBS"/>
    <n v="8"/>
    <s v="Fm02"/>
    <s v="09"/>
    <s v="ActSw - Red-osier dogwood"/>
    <s v="4"/>
    <s v="Fm024"/>
    <n v="222.79530583500403"/>
    <s v="M"/>
    <x v="6"/>
    <x v="16"/>
    <x v="16"/>
  </r>
  <r>
    <s v="BWBS"/>
    <n v="8"/>
    <s v="Fm02"/>
    <s v="09"/>
    <s v="ActSw - Red-osier dogwood"/>
    <s v="5"/>
    <s v="Fm025"/>
    <n v="472.94090951688906"/>
    <s v="M"/>
    <x v="6"/>
    <x v="16"/>
    <x v="16"/>
  </r>
  <r>
    <s v="BWBS"/>
    <n v="99"/>
    <s v="LA"/>
    <s v="-"/>
    <s v="Lake"/>
    <s v=""/>
    <s v="LA"/>
    <n v="7.2954942039400006"/>
    <n v="0"/>
    <x v="0"/>
    <x v="17"/>
    <x v="17"/>
  </r>
  <r>
    <s v="BWBS"/>
    <n v="99"/>
    <s v="OW"/>
    <s v="-"/>
    <s v="Shallow open water"/>
    <s v=""/>
    <s v="OW"/>
    <n v="39.765769279938297"/>
    <n v="0"/>
    <x v="0"/>
    <x v="17"/>
    <x v="17"/>
  </r>
  <r>
    <s v="BWBS"/>
    <n v="99"/>
    <s v="PD"/>
    <s v="-"/>
    <s v="Pond"/>
    <s v=""/>
    <s v="PD"/>
    <n v="27.959923877799099"/>
    <n v="0"/>
    <x v="0"/>
    <x v="17"/>
    <x v="17"/>
  </r>
  <r>
    <s v="BWBS"/>
    <n v="99"/>
    <s v="RE"/>
    <s v="-"/>
    <s v="Reservoir"/>
    <m/>
    <s v="RE"/>
    <n v="8.1667845473399989"/>
    <n v="0"/>
    <x v="0"/>
    <x v="17"/>
    <x v="17"/>
  </r>
  <r>
    <s v="BWBS"/>
    <n v="99"/>
    <s v="RI"/>
    <s v="-"/>
    <s v="River"/>
    <s v=""/>
    <s v="RI"/>
    <n v="63.517718379626004"/>
    <n v="0"/>
    <x v="0"/>
    <x v="17"/>
    <x v="17"/>
  </r>
  <r>
    <s v="BWBS"/>
    <n v="81"/>
    <s v="SE"/>
    <s v="00"/>
    <s v="Sedge Wetland"/>
    <s v="2"/>
    <s v="SE2"/>
    <n v="9.7322676858080008"/>
    <n v="0"/>
    <x v="0"/>
    <x v="18"/>
    <x v="18"/>
  </r>
  <r>
    <s v="BWBS"/>
    <n v="81"/>
    <s v="SE"/>
    <s v="00"/>
    <s v="Sedge Wetland"/>
    <s v="2b"/>
    <s v="SE2b"/>
    <n v="650.74040926293787"/>
    <n v="0"/>
    <x v="0"/>
    <x v="18"/>
    <x v="18"/>
  </r>
  <r>
    <s v="BWBS"/>
    <n v="81"/>
    <s v="SE"/>
    <s v="00"/>
    <s v="Sedge Wetland"/>
    <s v="2d"/>
    <s v="SE2d"/>
    <n v="12.742887800749997"/>
    <n v="0"/>
    <x v="0"/>
    <x v="18"/>
    <x v="18"/>
  </r>
  <r>
    <s v="BWBS"/>
    <n v="81"/>
    <s v="SE"/>
    <s v="00"/>
    <s v="Sedge Wetland"/>
    <s v="3a"/>
    <s v="SE3a"/>
    <n v="9.6237075458298005"/>
    <n v="0"/>
    <x v="0"/>
    <x v="18"/>
    <x v="18"/>
  </r>
  <r>
    <s v="BWBS"/>
    <n v="81"/>
    <s v="SE"/>
    <s v="00"/>
    <s v="Sedge Wetland"/>
    <s v="3b"/>
    <s v="SE3b"/>
    <n v="7.7631351270340003"/>
    <n v="0"/>
    <x v="0"/>
    <x v="18"/>
    <x v="18"/>
  </r>
  <r>
    <s v="BWBS"/>
    <n v="85"/>
    <s v="WH"/>
    <s v="00"/>
    <s v="Willow – Horsetail – Sedge – Riparian Wetland"/>
    <s v="2"/>
    <s v="WH2"/>
    <n v="272.04348213069954"/>
    <s v="B"/>
    <x v="0"/>
    <x v="19"/>
    <x v="19"/>
  </r>
  <r>
    <s v="BWBS"/>
    <n v="85"/>
    <s v="WH"/>
    <s v="00"/>
    <s v="Willow – Horsetail – Sedge – Riparian Wetland"/>
    <s v="3"/>
    <s v="WH3"/>
    <n v="293.97362420386401"/>
    <s v="B"/>
    <x v="0"/>
    <x v="19"/>
    <x v="19"/>
  </r>
  <r>
    <s v="BWBS"/>
    <n v="85"/>
    <s v="WH"/>
    <s v="00"/>
    <s v="Willow – Horsetail – Sedge – Riparian Wetland"/>
    <s v="3a"/>
    <s v="WH3a"/>
    <n v="214.56762560224706"/>
    <s v="B"/>
    <x v="0"/>
    <x v="19"/>
    <x v="19"/>
  </r>
  <r>
    <s v="BWBS"/>
    <n v="85"/>
    <s v="WH"/>
    <s v="00"/>
    <s v="Willow – Horsetail – Sedge – Riparian Wetland"/>
    <s v="3b"/>
    <s v="WH3b"/>
    <n v="230.00960846702304"/>
    <s v="B"/>
    <x v="0"/>
    <x v="19"/>
    <x v="19"/>
  </r>
  <r>
    <s v="BWBS"/>
    <n v="82"/>
    <s v="WS"/>
    <s v="00"/>
    <s v="Willow – Sedge – Wetland"/>
    <s v="2"/>
    <s v="WS2"/>
    <n v="3.3097925030490001"/>
    <s v="B"/>
    <x v="0"/>
    <x v="20"/>
    <x v="20"/>
  </r>
  <r>
    <s v="BWBS"/>
    <n v="82"/>
    <s v="WS"/>
    <s v="00"/>
    <s v="Willow – Sedge – Wetland"/>
    <s v="2b"/>
    <s v="WS2b"/>
    <n v="5.9717197632849999"/>
    <s v="B"/>
    <x v="0"/>
    <x v="20"/>
    <x v="20"/>
  </r>
  <r>
    <s v="BWBS"/>
    <n v="82"/>
    <s v="WS"/>
    <s v="00"/>
    <s v="Willow – Sedge – Wetland"/>
    <s v="3"/>
    <s v="WS3"/>
    <n v="29.486825046775994"/>
    <s v="B"/>
    <x v="0"/>
    <x v="20"/>
    <x v="20"/>
  </r>
  <r>
    <s v="BWBS"/>
    <n v="82"/>
    <s v="WS"/>
    <s v="00"/>
    <s v="Willow – Sedge – Wetland"/>
    <s v="3a"/>
    <s v="WS3a"/>
    <n v="38.858730101614"/>
    <s v="B"/>
    <x v="0"/>
    <x v="20"/>
    <x v="20"/>
  </r>
  <r>
    <s v="BWBS"/>
    <n v="82"/>
    <s v="WS"/>
    <s v="00"/>
    <s v="Willow – Sedge – Wetland"/>
    <s v="3b"/>
    <s v="WS3b"/>
    <n v="100.40864319747629"/>
    <s v="B"/>
    <x v="0"/>
    <x v="20"/>
    <x v="20"/>
  </r>
  <r>
    <m/>
    <m/>
    <m/>
    <m/>
    <m/>
    <m/>
    <m/>
    <m/>
    <m/>
    <x v="8"/>
    <x v="21"/>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BWBS"/>
    <n v="1"/>
    <s v="AM"/>
    <s v="01"/>
    <s v="SwAt - Step moss"/>
    <s v="6"/>
    <s v="AM6"/>
    <n v="1332.355486322452"/>
    <s v="C"/>
    <s v="Sw"/>
    <s v="Coniferous-mature forest"/>
    <x v="0"/>
    <s v="CMF-Sw"/>
    <n v="3"/>
  </r>
  <r>
    <s v="BWBS"/>
    <n v="1"/>
    <s v="AM"/>
    <s v="01"/>
    <s v="SwAt - Step moss"/>
    <n v="7"/>
    <s v="AM7"/>
    <s v="-"/>
    <s v="C"/>
    <s v="Sw"/>
    <s v="Coniferous-mature forest"/>
    <x v="0"/>
    <s v="CMF-Sw"/>
    <n v="3"/>
  </r>
  <r>
    <s v="BWBS"/>
    <n v="1"/>
    <s v="AM"/>
    <s v="01"/>
    <s v="SwAt - Step moss"/>
    <s v="3"/>
    <s v="AM3"/>
    <n v="136.62390183547299"/>
    <s v="C"/>
    <s v="Sw"/>
    <s v="Coniferous-shrub"/>
    <x v="1"/>
    <s v="CSH-Sw"/>
    <n v="1"/>
  </r>
  <r>
    <s v="BWBS"/>
    <n v="1"/>
    <s v="AM"/>
    <s v="01"/>
    <s v="SwAt - Step moss"/>
    <s v="4"/>
    <s v="AM4"/>
    <n v="269.44049696233202"/>
    <s v="C"/>
    <s v="Sw"/>
    <s v="Coniferous-young forest"/>
    <x v="2"/>
    <s v="CYF-Sw"/>
    <n v="2"/>
  </r>
  <r>
    <s v="BWBS"/>
    <n v="1"/>
    <s v="AM"/>
    <s v="01"/>
    <s v="SwAt - Step moss"/>
    <s v="5"/>
    <s v="AM5"/>
    <n v="1441.6087802091638"/>
    <s v="C"/>
    <s v="Sw"/>
    <s v="Coniferous-young forest"/>
    <x v="2"/>
    <s v="CYF-Sw"/>
    <n v="2"/>
  </r>
  <r>
    <s v="BWBS"/>
    <n v="1"/>
    <s v="AM"/>
    <s v="01"/>
    <s v="SwAt - Step moss"/>
    <n v="2"/>
    <s v="AM2"/>
    <s v="-"/>
    <s v="C"/>
    <s v="Sw"/>
    <s v="Coniferous-shrub"/>
    <x v="1"/>
    <s v="CSH-Sw"/>
    <n v="2"/>
  </r>
  <r>
    <s v="BWBS"/>
    <n v="2"/>
    <s v="LL"/>
    <s v="02"/>
    <s v="Pl - Lingonberry - Velvet-leaved blueberry"/>
    <s v="6"/>
    <s v="LL6"/>
    <n v="187.55234601156101"/>
    <s v="C"/>
    <s v="Pl"/>
    <s v="Coniferous-mature forest"/>
    <x v="0"/>
    <s v="CMF-Pl"/>
    <n v="3"/>
  </r>
  <r>
    <s v="BWBS"/>
    <n v="2"/>
    <s v="LL"/>
    <s v="02"/>
    <s v="Pl - Lingonberry - Velvet-leaved blueberry"/>
    <s v="7"/>
    <s v="LL7"/>
    <n v="5.5838135377300002"/>
    <s v="C"/>
    <s v="Pl"/>
    <s v="Coniferous-mature forest"/>
    <x v="0"/>
    <s v="CMF-Pl"/>
    <n v="3"/>
  </r>
  <r>
    <s v="BWBS"/>
    <n v="2"/>
    <s v="LL"/>
    <s v="02"/>
    <s v="Pl - Lingonberry - Velvet-leaved blueberry"/>
    <s v="3"/>
    <s v="LL3"/>
    <n v="6.0225658251700009"/>
    <s v="C"/>
    <s v="Pl"/>
    <s v="Coniferous-shrub"/>
    <x v="1"/>
    <s v="CSH-Pl"/>
    <n v="1"/>
  </r>
  <r>
    <s v="BWBS"/>
    <n v="2"/>
    <s v="LL"/>
    <s v="02"/>
    <s v="Pl - Lingonberry - Velvet-leaved blueberry"/>
    <s v="4"/>
    <s v="LL4"/>
    <n v="130.67515917345898"/>
    <s v="C"/>
    <s v="Pl"/>
    <s v="Coniferous-young forest"/>
    <x v="2"/>
    <s v="CYF-Pl"/>
    <n v="2"/>
  </r>
  <r>
    <s v="BWBS"/>
    <n v="2"/>
    <s v="LL"/>
    <s v="02"/>
    <s v="Pl - Lingonberry - Velvet-leaved blueberry"/>
    <s v="5"/>
    <s v="LL5"/>
    <n v="253.33662461804511"/>
    <s v="C"/>
    <s v="Pl"/>
    <s v="Coniferous-young forest"/>
    <x v="2"/>
    <s v="CYF-Pl"/>
    <n v="2"/>
  </r>
  <r>
    <s v="BWBS"/>
    <n v="3"/>
    <s v="SW"/>
    <s v="03"/>
    <s v="Sw - Wildrye – Peavine"/>
    <n v="2"/>
    <s v="SW2"/>
    <s v="-"/>
    <s v="C"/>
    <s v="Sw"/>
    <s v="Coniferous-shrub"/>
    <x v="1"/>
    <s v="CSH-Sw"/>
    <n v="1"/>
  </r>
  <r>
    <s v="BWBS"/>
    <n v="3"/>
    <s v="SW"/>
    <s v="03"/>
    <s v="Sw - Wildrye – Peavine"/>
    <s v="3"/>
    <s v="SW3"/>
    <n v="148.62094246978899"/>
    <s v="C"/>
    <s v="Sw"/>
    <s v="Coniferous-shrub"/>
    <x v="1"/>
    <s v="CSH-Sw"/>
    <n v="1"/>
  </r>
  <r>
    <s v="BWBS"/>
    <n v="3"/>
    <s v="SW"/>
    <s v="03"/>
    <s v="Sw - Wildrye – Peavine"/>
    <s v="4"/>
    <s v="SW4"/>
    <n v="177.29076868845695"/>
    <s v="C"/>
    <s v="Sw"/>
    <s v="Coniferous-young forest"/>
    <x v="2"/>
    <s v="CYF-Sw"/>
    <n v="2"/>
  </r>
  <r>
    <s v="BWBS"/>
    <n v="3"/>
    <s v="SW"/>
    <s v="03"/>
    <s v="Sw - Wildrye – Peavine"/>
    <s v="5"/>
    <s v="SW5"/>
    <n v="1176.1402454671875"/>
    <s v="C"/>
    <s v="Sw"/>
    <s v="Coniferous-young forest"/>
    <x v="2"/>
    <s v="CYF-Sw"/>
    <n v="2"/>
  </r>
  <r>
    <s v="BWBS"/>
    <n v="3"/>
    <s v="SW"/>
    <s v="03"/>
    <s v="Sw - Wildrye – Peavine"/>
    <s v="6"/>
    <s v="SW6"/>
    <n v="589.52246032542314"/>
    <s v="C"/>
    <s v="Sw"/>
    <s v="Coniferous-mature forest"/>
    <x v="0"/>
    <s v="CMF-Sw"/>
    <n v="3"/>
  </r>
  <r>
    <s v="BWBS"/>
    <n v="3"/>
    <s v="SW"/>
    <s v="03"/>
    <s v="Sw - Wildrye – Peavine"/>
    <s v="7"/>
    <s v="SW7"/>
    <n v="15.136115844190002"/>
    <s v="C"/>
    <s v="Sw"/>
    <s v="Coniferous-mature forest"/>
    <x v="0"/>
    <s v="CMF-Sw"/>
    <n v="3"/>
  </r>
  <r>
    <s v="BWBS"/>
    <n v="4"/>
    <s v="BL"/>
    <s v="04"/>
    <s v="Sb - Lingonberry - Coltsfoot"/>
    <s v="6"/>
    <s v="BL6"/>
    <n v="165.29780010737505"/>
    <s v="C"/>
    <s v="Sb"/>
    <s v="Coniferous-mature forest"/>
    <x v="0"/>
    <s v="CMF-Sb"/>
    <n v="3"/>
  </r>
  <r>
    <s v="BWBS"/>
    <n v="4"/>
    <s v="BL"/>
    <s v="04"/>
    <s v="Sb - Lingonberry - Coltsfoot"/>
    <n v="7"/>
    <s v="BL7"/>
    <s v="-"/>
    <s v="C"/>
    <s v="Sb"/>
    <s v="Coniferous-mature forest"/>
    <x v="0"/>
    <s v="CMF-Sb"/>
    <n v="3"/>
  </r>
  <r>
    <s v="BWBS"/>
    <n v="4"/>
    <s v="BL"/>
    <s v="04"/>
    <s v="Sb - Lingonberry - Coltsfoot"/>
    <s v="3"/>
    <s v="BL3"/>
    <n v="13.747084308882"/>
    <s v="C"/>
    <s v="Sb"/>
    <s v="Coniferous-shrub"/>
    <x v="1"/>
    <s v="CSH-Sb"/>
    <n v="1"/>
  </r>
  <r>
    <s v="BWBS"/>
    <n v="4"/>
    <s v="BL"/>
    <s v="04"/>
    <s v="Sb - Lingonberry - Coltsfoot"/>
    <s v="4"/>
    <s v="BL4"/>
    <n v="74.603062666458982"/>
    <s v="C"/>
    <s v="Sb"/>
    <s v="Coniferous-young forest"/>
    <x v="2"/>
    <s v="CYF-Sb"/>
    <n v="2"/>
  </r>
  <r>
    <s v="BWBS"/>
    <n v="4"/>
    <s v="BL"/>
    <s v="04"/>
    <s v="Sb - Lingonberry - Coltsfoot"/>
    <s v="5"/>
    <s v="BL5"/>
    <n v="262.11057193183746"/>
    <s v="C"/>
    <s v="Sb"/>
    <s v="Coniferous-young forest"/>
    <x v="2"/>
    <s v="CYF-Sb"/>
    <n v="2"/>
  </r>
  <r>
    <s v="BWBS"/>
    <n v="5"/>
    <s v="SO"/>
    <s v="05"/>
    <s v="Sw - Currant - Oak fern"/>
    <s v="6"/>
    <s v="SO6"/>
    <n v="446.10613895341004"/>
    <s v="C"/>
    <s v="Sw"/>
    <s v="Coniferous-mature forest"/>
    <x v="0"/>
    <s v="CMF-Sw"/>
    <n v="3"/>
  </r>
  <r>
    <s v="BWBS"/>
    <n v="5"/>
    <s v="SO"/>
    <s v="05"/>
    <s v="Sw - Currant - Oak fern"/>
    <s v="7"/>
    <s v="SO7"/>
    <n v="40.501895731920001"/>
    <s v="C"/>
    <s v="Sw"/>
    <s v="Coniferous-mature forest"/>
    <x v="0"/>
    <s v="CMF-Sw"/>
    <n v="3"/>
  </r>
  <r>
    <s v="BWBS"/>
    <n v="5"/>
    <s v="SO"/>
    <s v="05"/>
    <s v="Sw - Currant - Oak fern"/>
    <s v="3"/>
    <s v="SO3"/>
    <n v="40.471294050178997"/>
    <s v="C"/>
    <s v="Sw"/>
    <s v="Coniferous-shrub"/>
    <x v="1"/>
    <s v="CSH-Sw"/>
    <n v="1"/>
  </r>
  <r>
    <s v="BWBS"/>
    <n v="5"/>
    <s v="SO"/>
    <s v="05"/>
    <s v="Sw - Currant - Oak fern"/>
    <s v="4"/>
    <s v="SO4"/>
    <n v="36.372478896049003"/>
    <s v="C"/>
    <s v="Sw"/>
    <s v="Coniferous-young forest"/>
    <x v="2"/>
    <s v="CYF-Sw"/>
    <n v="2"/>
  </r>
  <r>
    <s v="BWBS"/>
    <n v="5"/>
    <s v="SO"/>
    <s v="05"/>
    <s v="Sw - Currant - Oak fern"/>
    <s v="5"/>
    <s v="SO5"/>
    <n v="686.0303740036959"/>
    <s v="C"/>
    <s v="Sw"/>
    <s v="Coniferous-young forest"/>
    <x v="2"/>
    <s v="CYF-Sw"/>
    <n v="2"/>
  </r>
  <r>
    <s v="BWBS"/>
    <n v="6"/>
    <s v="SC"/>
    <s v="06"/>
    <s v="Sw - Currant – Bluebells"/>
    <s v="6"/>
    <s v="SC6"/>
    <n v="208.24015906569201"/>
    <s v="C"/>
    <s v="Sw"/>
    <s v="Coniferous-mature forest"/>
    <x v="0"/>
    <s v="CMF-Sw"/>
    <n v="3"/>
  </r>
  <r>
    <s v="BWBS"/>
    <n v="6"/>
    <s v="SC"/>
    <s v="06"/>
    <s v="Sw - Currant – Bluebells"/>
    <s v="7"/>
    <s v="SC7"/>
    <n v="7.4279896331300002"/>
    <s v="C"/>
    <s v="Sw"/>
    <s v="Coniferous-mature forest"/>
    <x v="0"/>
    <s v="CMF-Sw"/>
    <n v="3"/>
  </r>
  <r>
    <s v="BWBS"/>
    <n v="6"/>
    <s v="SC"/>
    <s v="06"/>
    <s v="Sw - Currant – Bluebells"/>
    <s v="3"/>
    <s v="SC3"/>
    <n v="1.62991867929"/>
    <s v="C"/>
    <s v="Sw"/>
    <s v="Coniferous-shrub"/>
    <x v="1"/>
    <s v="CSH-Sw"/>
    <n v="1"/>
  </r>
  <r>
    <s v="BWBS"/>
    <n v="6"/>
    <s v="SC"/>
    <s v="06"/>
    <s v="Sw - Currant – Bluebells"/>
    <s v="4"/>
    <s v="SC4"/>
    <n v="21.361155912200001"/>
    <s v="C"/>
    <s v="Sw"/>
    <s v="Coniferous-young forest"/>
    <x v="2"/>
    <s v="CYF-Sw"/>
    <n v="2"/>
  </r>
  <r>
    <s v="BWBS"/>
    <n v="6"/>
    <s v="SC"/>
    <s v="06"/>
    <s v="Sw - Currant – Bluebells"/>
    <s v="5"/>
    <s v="SC5"/>
    <n v="105.909849942523"/>
    <s v="C"/>
    <s v="Sw"/>
    <s v="Coniferous-young forest"/>
    <x v="2"/>
    <s v="CYF-Sw"/>
    <n v="2"/>
  </r>
  <r>
    <s v="BWBS"/>
    <n v="7"/>
    <s v="SH"/>
    <s v="07"/>
    <s v="Sw - Currant – Horsetail"/>
    <s v="6"/>
    <s v="SH6"/>
    <n v="889.19722744136197"/>
    <s v="C"/>
    <s v="Sw"/>
    <s v="Coniferous-mature forest"/>
    <x v="0"/>
    <s v="CMF-Sw"/>
    <n v="3"/>
  </r>
  <r>
    <s v="BWBS"/>
    <n v="7"/>
    <s v="SH"/>
    <s v="07"/>
    <s v="Sw - Currant – Horsetail"/>
    <s v="7"/>
    <s v="SH7"/>
    <n v="133.35571710445799"/>
    <s v="C"/>
    <s v="Sw"/>
    <s v="Coniferous-mature forest"/>
    <x v="0"/>
    <s v="CMF-Sw"/>
    <n v="3"/>
  </r>
  <r>
    <s v="BWBS"/>
    <n v="7"/>
    <s v="SH"/>
    <s v="07"/>
    <s v="Sw - Currant – Horsetail"/>
    <s v="3"/>
    <s v="SH3"/>
    <n v="25.65923585537"/>
    <s v="C"/>
    <s v="Sw"/>
    <s v="Coniferous-shrub"/>
    <x v="1"/>
    <s v="CSH-Sw"/>
    <n v="1"/>
  </r>
  <r>
    <s v="BWBS"/>
    <n v="7"/>
    <s v="SH"/>
    <s v="07"/>
    <s v="Sw - Currant – Horsetail"/>
    <s v="4"/>
    <s v="SH4"/>
    <n v="75.159957365639997"/>
    <s v="C"/>
    <s v="Sw"/>
    <s v="Coniferous-young forest"/>
    <x v="2"/>
    <s v="CYF-Sw"/>
    <n v="2"/>
  </r>
  <r>
    <s v="BWBS"/>
    <n v="7"/>
    <s v="SH"/>
    <s v="07"/>
    <s v="Sw - Currant – Horsetail"/>
    <s v="5"/>
    <s v="SH5"/>
    <n v="166.91868606547899"/>
    <s v="C"/>
    <s v="Sw"/>
    <s v="Coniferous-young forest"/>
    <x v="2"/>
    <s v="CYF-Sw"/>
    <n v="2"/>
  </r>
  <r>
    <s v="BWBS"/>
    <n v="8"/>
    <s v="Fm02"/>
    <s v="09"/>
    <s v="ActSw - Red-osier dogwood"/>
    <s v="6"/>
    <s v="Fm026"/>
    <n v="853.77220882048198"/>
    <s v="M"/>
    <s v="Ac"/>
    <s v="Riparian-mixed mature forest"/>
    <x v="3"/>
    <s v="RMF-Ac"/>
    <n v="9"/>
  </r>
  <r>
    <s v="BWBS"/>
    <n v="8"/>
    <s v="Fm02"/>
    <s v="09"/>
    <s v="ActSw - Red-osier dogwood"/>
    <s v="7"/>
    <s v="Fm027"/>
    <n v="11.305055467800001"/>
    <s v="M"/>
    <s v="Ac"/>
    <s v="Riparian-mixed mature forest"/>
    <x v="3"/>
    <s v="RMF-Ac"/>
    <n v="9"/>
  </r>
  <r>
    <s v="BWBS"/>
    <n v="8"/>
    <s v="Fm02"/>
    <s v="09"/>
    <s v="ActSw - Red-osier dogwood"/>
    <n v="2"/>
    <s v="Fm022"/>
    <s v="-"/>
    <s v="M"/>
    <s v="Ac"/>
    <s v="Riparian-mixed shrub"/>
    <x v="4"/>
    <s v="RSH-Ac"/>
    <n v="7"/>
  </r>
  <r>
    <s v="BWBS"/>
    <n v="8"/>
    <s v="Fm02"/>
    <s v="09"/>
    <s v="ActSw - Red-osier dogwood"/>
    <s v="3"/>
    <s v="Fm023"/>
    <n v="909.22639540029968"/>
    <s v="M"/>
    <s v="Ac"/>
    <s v="Riparian-mixed shrub"/>
    <x v="4"/>
    <s v="RSH-Ac"/>
    <n v="7"/>
  </r>
  <r>
    <s v="BWBS"/>
    <n v="8"/>
    <s v="Fm02"/>
    <s v="09"/>
    <s v="ActSw - Red-osier dogwood"/>
    <s v="3a"/>
    <s v="Fm023a"/>
    <n v="76.512812809054992"/>
    <s v="M"/>
    <s v="Ac"/>
    <s v="Riparian-mixed shrub"/>
    <x v="4"/>
    <s v="RSH-Ac"/>
    <n v="7"/>
  </r>
  <r>
    <s v="BWBS"/>
    <n v="8"/>
    <s v="Fm02"/>
    <s v="09"/>
    <s v="ActSw - Red-osier dogwood"/>
    <s v="3b"/>
    <s v="Fm023b"/>
    <n v="92.209451385519998"/>
    <s v="M"/>
    <s v="Ac"/>
    <s v="Riparian-mixed shrub"/>
    <x v="4"/>
    <s v="RSH-Ac"/>
    <n v="7"/>
  </r>
  <r>
    <s v="BWBS"/>
    <n v="8"/>
    <s v="Fm02"/>
    <s v="09"/>
    <s v="ActSw - Red-osier dogwood"/>
    <s v="4"/>
    <s v="Fm024"/>
    <n v="222.79530583500403"/>
    <s v="M"/>
    <s v="Ac"/>
    <s v="Riparian-mixed young forest"/>
    <x v="5"/>
    <s v="RYF-Ac"/>
    <n v="8"/>
  </r>
  <r>
    <s v="BWBS"/>
    <n v="8"/>
    <s v="Fm02"/>
    <s v="09"/>
    <s v="ActSw - Red-osier dogwood"/>
    <s v="5"/>
    <s v="Fm025"/>
    <n v="472.94090951688906"/>
    <s v="M"/>
    <s v="Ac"/>
    <s v="Riparian-mixed young forest"/>
    <x v="5"/>
    <s v="RYF-Ac"/>
    <n v="8"/>
  </r>
  <r>
    <s v="BWBS"/>
    <n v="11"/>
    <s v="AM:ap"/>
    <s v="$01"/>
    <s v="$At - Creamy peavine"/>
    <s v="6"/>
    <s v="AM:ap6"/>
    <n v="2383.6562264042341"/>
    <s v="B"/>
    <s v="At"/>
    <s v="Deciduous-mature forest"/>
    <x v="6"/>
    <s v="DMF-At"/>
    <n v="6"/>
  </r>
  <r>
    <s v="BWBS"/>
    <n v="11"/>
    <s v="AM:ap"/>
    <s v="$01"/>
    <s v="$At - Creamy peavine"/>
    <s v="7"/>
    <s v="AM:ap7"/>
    <n v="4.5120955713299997"/>
    <s v="B"/>
    <s v="At"/>
    <s v="Deciduous-mature forest"/>
    <x v="6"/>
    <s v="DMF-At"/>
    <n v="6"/>
  </r>
  <r>
    <s v="BWBS"/>
    <n v="11"/>
    <s v="AM:ap"/>
    <s v="$01"/>
    <s v="$At - Creamy peavine"/>
    <n v="2"/>
    <s v="AM:ap2"/>
    <s v="-"/>
    <s v="B"/>
    <s v="At"/>
    <s v="Deciduous-shrub"/>
    <x v="7"/>
    <s v="DSH-At"/>
    <n v="4"/>
  </r>
  <r>
    <s v="BWBS"/>
    <n v="11"/>
    <s v="AM:ap"/>
    <s v="$01"/>
    <s v="$At - Creamy peavine"/>
    <s v="3"/>
    <s v="AM:ap3"/>
    <n v="2050.8112388257668"/>
    <s v="B"/>
    <s v="At"/>
    <s v="Deciduous-shrub"/>
    <x v="7"/>
    <s v="DSH-At"/>
    <n v="4"/>
  </r>
  <r>
    <s v="BWBS"/>
    <n v="11"/>
    <s v="AM:ap"/>
    <s v="$01"/>
    <s v="$At - Creamy peavine"/>
    <s v="4"/>
    <s v="AM:ap4"/>
    <n v="5671.3493734947269"/>
    <s v="B"/>
    <s v="At"/>
    <s v="Deciduous-young forest"/>
    <x v="8"/>
    <s v="DYF-At"/>
    <n v="5"/>
  </r>
  <r>
    <s v="BWBS"/>
    <n v="11"/>
    <s v="AM:ap"/>
    <s v="$01"/>
    <s v="$At - Creamy peavine"/>
    <s v="5"/>
    <s v="AM:ap5"/>
    <n v="9531.1328037131861"/>
    <s v="B"/>
    <s v="At"/>
    <s v="Deciduous-young forest"/>
    <x v="8"/>
    <s v="DYF-At"/>
    <n v="5"/>
  </r>
  <r>
    <s v="BWBS"/>
    <n v="12"/>
    <s v="LL:ak"/>
    <s v="$02"/>
    <s v="$At - Kinnikinnick"/>
    <s v="6"/>
    <s v="LL:ak6"/>
    <n v="22.168628893450002"/>
    <s v="B"/>
    <s v="At"/>
    <s v="Deciduous-mature forest"/>
    <x v="6"/>
    <s v="DMF-At"/>
    <n v="6"/>
  </r>
  <r>
    <s v="BWBS"/>
    <n v="12"/>
    <s v="LL:ak"/>
    <s v="$02"/>
    <s v="$At - Kinnikinnick"/>
    <n v="2"/>
    <s v="LL:ak2"/>
    <s v="-"/>
    <s v="B"/>
    <s v="At"/>
    <s v="Deciduous-shrub"/>
    <x v="7"/>
    <s v="DSH-At"/>
    <n v="4"/>
  </r>
  <r>
    <s v="BWBS"/>
    <n v="12"/>
    <s v="LL:ak"/>
    <s v="$02"/>
    <s v="$At - Kinnikinnick"/>
    <s v="3"/>
    <s v="LL:ak3"/>
    <n v="29.192835315889997"/>
    <s v="B"/>
    <s v="At"/>
    <s v="Deciduous-shrub"/>
    <x v="7"/>
    <s v="DSH-At"/>
    <n v="4"/>
  </r>
  <r>
    <s v="BWBS"/>
    <n v="12"/>
    <s v="LL:ak"/>
    <s v="$02"/>
    <s v="$At - Kinnikinnick"/>
    <s v="4"/>
    <s v="LL:ak4"/>
    <n v="227.85439014518101"/>
    <s v="B"/>
    <s v="At"/>
    <s v="Deciduous-young forest"/>
    <x v="8"/>
    <s v="DYF-At"/>
    <n v="5"/>
  </r>
  <r>
    <s v="BWBS"/>
    <n v="12"/>
    <s v="LL:ak"/>
    <s v="$02"/>
    <s v="$At - Kinnikinnick"/>
    <s v="5"/>
    <s v="LL:ak5"/>
    <n v="116.73564351968601"/>
    <s v="B"/>
    <s v="At"/>
    <s v="Deciduous-young forest"/>
    <x v="8"/>
    <s v="DYF-At"/>
    <n v="5"/>
  </r>
  <r>
    <s v="BWBS"/>
    <n v="12"/>
    <s v="LL:ak"/>
    <s v="$02"/>
    <s v="$At - Kinnikinnick"/>
    <n v="7"/>
    <s v="LL:ak7"/>
    <s v="-"/>
    <s v="B"/>
    <s v="At"/>
    <s v="Deciduous-mature forest"/>
    <x v="6"/>
    <s v="DMF-At"/>
    <n v="5"/>
  </r>
  <r>
    <s v="BWBS"/>
    <n v="13"/>
    <s v="SW:as"/>
    <s v="$03"/>
    <s v="$At - Soopolallie"/>
    <s v="6"/>
    <s v="SW:as6"/>
    <n v="228.97089847666598"/>
    <s v="B"/>
    <s v="At"/>
    <s v="Deciduous-mature forest"/>
    <x v="6"/>
    <s v="DMF-At"/>
    <n v="6"/>
  </r>
  <r>
    <s v="BWBS"/>
    <n v="13"/>
    <s v="SW:as"/>
    <s v="$03"/>
    <s v="$At - Soopolallie"/>
    <s v="3"/>
    <s v="SW:as3"/>
    <n v="262.10816481966208"/>
    <s v="B"/>
    <s v="At"/>
    <s v="Deciduous-shrub"/>
    <x v="7"/>
    <s v="DSH-At"/>
    <n v="4"/>
  </r>
  <r>
    <s v="BWBS"/>
    <n v="13"/>
    <s v="SW:as"/>
    <s v="$03"/>
    <s v="$At - Soopolallie"/>
    <s v="4"/>
    <s v="SW:as4"/>
    <n v="1531.3693445971614"/>
    <s v="B"/>
    <s v="At"/>
    <s v="Deciduous-young forest"/>
    <x v="8"/>
    <s v="DYF-At"/>
    <n v="5"/>
  </r>
  <r>
    <s v="BWBS"/>
    <n v="13"/>
    <s v="SW:as"/>
    <s v="$03"/>
    <s v="$At - Soopolallie"/>
    <s v="5"/>
    <s v="SW:as5"/>
    <n v="2311.9627150614597"/>
    <s v="B"/>
    <s v="At"/>
    <s v="Deciduous-young forest"/>
    <x v="8"/>
    <s v="DYF-At"/>
    <n v="5"/>
  </r>
  <r>
    <s v="BWBS"/>
    <n v="13"/>
    <s v="SW:as"/>
    <s v="$03"/>
    <s v="$At - Soopolallie"/>
    <n v="7"/>
    <s v="SW:as7"/>
    <s v="-"/>
    <s v="B"/>
    <s v="At"/>
    <s v="Deciduous-mature forest"/>
    <x v="6"/>
    <s v="DMF-At"/>
    <n v="5"/>
  </r>
  <r>
    <s v="BWBS"/>
    <n v="14"/>
    <s v="BL:al"/>
    <s v="$04"/>
    <s v="$At - Labrador tea"/>
    <s v="6"/>
    <s v="BL:al6"/>
    <n v="88.447181150468992"/>
    <s v="B"/>
    <s v="At"/>
    <s v="Deciduous-mature forest"/>
    <x v="6"/>
    <s v="DMF-At"/>
    <n v="6"/>
  </r>
  <r>
    <s v="BWBS"/>
    <n v="14"/>
    <s v="BL:al"/>
    <s v="$04"/>
    <s v="$At - Labrador tea"/>
    <s v="3"/>
    <s v="BL:al3"/>
    <n v="113.83619182675601"/>
    <s v="B"/>
    <s v="At"/>
    <s v="Deciduous-shrub"/>
    <x v="7"/>
    <s v="DSH-At"/>
    <n v="4"/>
  </r>
  <r>
    <s v="BWBS"/>
    <n v="14"/>
    <s v="BL:al"/>
    <s v="$04"/>
    <s v="$At - Labrador tea"/>
    <s v="4"/>
    <s v="BL:al4"/>
    <n v="126.96902450969101"/>
    <s v="B"/>
    <s v="At"/>
    <s v="Deciduous-young forest"/>
    <x v="8"/>
    <s v="DYF-At"/>
    <n v="5"/>
  </r>
  <r>
    <s v="BWBS"/>
    <n v="14"/>
    <s v="BL:al"/>
    <s v="$04"/>
    <s v="$At - Labrador tea"/>
    <s v="5"/>
    <s v="BL:al5"/>
    <n v="349.66045261435693"/>
    <s v="B"/>
    <s v="At"/>
    <s v="Deciduous-young forest"/>
    <x v="8"/>
    <s v="DYF-At"/>
    <n v="5"/>
  </r>
  <r>
    <s v="BWBS"/>
    <n v="14"/>
    <s v="BL:al"/>
    <s v="$04"/>
    <s v="$At - Labrador tea"/>
    <n v="7"/>
    <s v="BL:al7"/>
    <s v="-"/>
    <s v="B"/>
    <s v="At"/>
    <s v="Deciduous-mature forest"/>
    <x v="6"/>
    <s v="DMF-At"/>
    <n v="5"/>
  </r>
  <r>
    <s v="BWBS"/>
    <n v="15"/>
    <s v="SC:ab"/>
    <s v="$05"/>
    <s v="$At – Black Twinberry"/>
    <s v="6"/>
    <s v="SC:ab6"/>
    <n v="241.96523936384997"/>
    <s v="B"/>
    <s v="At"/>
    <s v="Deciduous-mature forest"/>
    <x v="6"/>
    <s v="DMF-At"/>
    <n v="6"/>
  </r>
  <r>
    <s v="BWBS"/>
    <n v="15"/>
    <s v="SC:ab"/>
    <s v="$05"/>
    <s v="$At – Black Twinberry"/>
    <s v="3"/>
    <s v="SC:ab3"/>
    <n v="38.295521130613004"/>
    <s v="B"/>
    <s v="At"/>
    <s v="Deciduous-shrub"/>
    <x v="7"/>
    <s v="DSH-At"/>
    <n v="4"/>
  </r>
  <r>
    <s v="BWBS"/>
    <n v="15"/>
    <s v="SC:ab"/>
    <s v="$05"/>
    <s v="$At – Black Twinberry"/>
    <s v="4"/>
    <s v="SC:ab4"/>
    <n v="62.206496131785002"/>
    <s v="B"/>
    <s v="At"/>
    <s v="Deciduous-young forest"/>
    <x v="8"/>
    <s v="DYF-At"/>
    <n v="5"/>
  </r>
  <r>
    <s v="BWBS"/>
    <n v="15"/>
    <s v="SC:ab"/>
    <s v="$05"/>
    <s v="$At – Black Twinberry"/>
    <s v="5"/>
    <s v="SC:ab5"/>
    <n v="282.59369571212795"/>
    <s v="B"/>
    <s v="At"/>
    <s v="Deciduous-young forest"/>
    <x v="8"/>
    <s v="DYF-At"/>
    <n v="5"/>
  </r>
  <r>
    <s v="BWBS"/>
    <n v="15"/>
    <s v="SC:ab"/>
    <s v="$05"/>
    <s v="$At – Black Twinberry"/>
    <n v="7"/>
    <s v="SC:ab7"/>
    <s v="-"/>
    <s v="B"/>
    <s v="At"/>
    <s v="Deciduous-mature forest"/>
    <x v="6"/>
    <s v="DMF-At"/>
    <n v="5"/>
  </r>
  <r>
    <s v="BWBS"/>
    <n v="16"/>
    <s v="SC:ep"/>
    <s v="$05"/>
    <s v="$Ep – red-osier dogwood"/>
    <s v="6"/>
    <s v="SC:ep6"/>
    <n v="39.20756991487"/>
    <s v="B"/>
    <s v="Ep"/>
    <s v="Deciduous-mature forest"/>
    <x v="6"/>
    <s v="DMF-Ep"/>
    <n v="6"/>
  </r>
  <r>
    <s v="BWBS"/>
    <n v="16"/>
    <s v="SC:ep"/>
    <s v="$05"/>
    <s v="$Ep – red-osier dogwood"/>
    <s v="3"/>
    <s v="SC:ep3"/>
    <n v="50.201048194090994"/>
    <s v="B"/>
    <s v="Ep"/>
    <s v="Deciduous-shrub"/>
    <x v="7"/>
    <s v="DSH-Ep"/>
    <n v="4"/>
  </r>
  <r>
    <s v="BWBS"/>
    <n v="16"/>
    <s v="SC:ep"/>
    <s v="$05"/>
    <s v="$Ep – red-osier dogwood"/>
    <s v="4"/>
    <s v="SC:ep4"/>
    <n v="98.700838882820008"/>
    <s v="B"/>
    <s v="Ep"/>
    <s v="Deciduous-young forest"/>
    <x v="8"/>
    <s v="DYF-Ep"/>
    <n v="5"/>
  </r>
  <r>
    <s v="BWBS"/>
    <n v="16"/>
    <s v="SC:ep"/>
    <s v="$05"/>
    <s v="$Ep – red-osier dogwood"/>
    <s v="5"/>
    <s v="SC:ep5"/>
    <n v="168.95982492869402"/>
    <s v="B"/>
    <s v="Ep"/>
    <s v="Deciduous-young forest"/>
    <x v="8"/>
    <s v="DYF-Ep"/>
    <n v="5"/>
  </r>
  <r>
    <s v="BWBS"/>
    <n v="17"/>
    <s v="SH:ac"/>
    <s v="$07"/>
    <s v="$Ac – Cow parsnip"/>
    <s v="6"/>
    <s v="SH:ac6"/>
    <n v="408.25828314300503"/>
    <s v="B"/>
    <s v="Ac"/>
    <s v="Deciduous-mature forest"/>
    <x v="6"/>
    <s v="DMF-Ac"/>
    <n v="6"/>
  </r>
  <r>
    <s v="BWBS"/>
    <n v="17"/>
    <s v="SH:ac"/>
    <s v="$07"/>
    <s v="$Ac – Cow parsnip"/>
    <s v="7"/>
    <s v="SH:ac7"/>
    <n v="1.40952993589"/>
    <s v="B"/>
    <s v="Ac"/>
    <s v="Deciduous-mature forest"/>
    <x v="6"/>
    <s v="DMF-Ac"/>
    <n v="6"/>
  </r>
  <r>
    <s v="BWBS"/>
    <n v="17"/>
    <s v="SH:ac"/>
    <s v="$07"/>
    <s v="$Ac – Cow parsnip"/>
    <s v="3"/>
    <s v="SH:ac3"/>
    <n v="166.69333964572601"/>
    <s v="B"/>
    <s v="Ac"/>
    <s v="Deciduous-shrub"/>
    <x v="7"/>
    <s v="DSH-Ac"/>
    <n v="4"/>
  </r>
  <r>
    <s v="BWBS"/>
    <n v="17"/>
    <s v="SH:ac"/>
    <s v="$07"/>
    <s v="$Ac – Cow parsnip"/>
    <s v="4"/>
    <s v="SH:ac4"/>
    <n v="94.566069594231976"/>
    <s v="B"/>
    <s v="Ac"/>
    <s v="Deciduous-young forest"/>
    <x v="8"/>
    <s v="DYF-Ac"/>
    <n v="5"/>
  </r>
  <r>
    <s v="BWBS"/>
    <n v="17"/>
    <s v="SH:ac"/>
    <s v="$07"/>
    <s v="$Ac – Cow parsnip"/>
    <s v="5"/>
    <s v="SH:ac5"/>
    <n v="337.74841980213193"/>
    <s v="B"/>
    <s v="Ac"/>
    <s v="Deciduous-young forest"/>
    <x v="8"/>
    <s v="DYF-Ac"/>
    <n v="5"/>
  </r>
  <r>
    <s v="BWBS"/>
    <n v="18"/>
    <s v="SH:ep"/>
    <s v="$07"/>
    <s v="$Ep – Ep-Dogwood"/>
    <s v="6"/>
    <s v="SH:ep6"/>
    <n v="7.88408581845"/>
    <s v="B"/>
    <s v="Ep"/>
    <s v="Deciduous-mature forest"/>
    <x v="6"/>
    <s v="DMF-Ep"/>
    <n v="6"/>
  </r>
  <r>
    <s v="BWBS"/>
    <n v="18"/>
    <s v="SH:ep"/>
    <s v="$07"/>
    <s v="$Ep – Ep-Dogwood"/>
    <s v="5"/>
    <s v="SH:ep5"/>
    <n v="8.4114274756100009"/>
    <s v="B"/>
    <s v="Ep"/>
    <s v="Deciduous-young forest"/>
    <x v="8"/>
    <s v="DYF-Ep"/>
    <n v="5"/>
  </r>
  <r>
    <s v="BWBS"/>
    <n v="71"/>
    <s v="BT"/>
    <s v="08"/>
    <s v="Sb - Labrador tea – Sphagnum"/>
    <s v="3a"/>
    <s v="BT3a"/>
    <s v="-"/>
    <s v="C"/>
    <s v="Sb"/>
    <s v="Fen/bog-shrub"/>
    <x v="9"/>
    <s v="FBS-Sb"/>
    <n v="11"/>
  </r>
  <r>
    <s v="BWBS"/>
    <n v="71"/>
    <s v="BT"/>
    <s v="08"/>
    <s v="Sb - Labrador tea – Sphagnum"/>
    <s v="3b"/>
    <s v="BT3b"/>
    <s v="-"/>
    <s v="C"/>
    <s v="Sb"/>
    <s v="Fen/bog-shrub"/>
    <x v="9"/>
    <s v="FBS-Sb"/>
    <n v="11"/>
  </r>
  <r>
    <s v="BWBS"/>
    <n v="71"/>
    <s v="BT"/>
    <s v="08"/>
    <s v="Sb - Labrador tea – Sphagnum"/>
    <s v="3"/>
    <s v="BT3"/>
    <n v="84.006388008129207"/>
    <s v="C"/>
    <s v="Sb"/>
    <s v="Fen/bog-shrub"/>
    <x v="9"/>
    <s v="FBS-Sb"/>
    <n v="11"/>
  </r>
  <r>
    <s v="BWBS"/>
    <n v="71"/>
    <s v="BT"/>
    <s v="08"/>
    <s v="Sb - Labrador tea – Sphagnum"/>
    <s v="4"/>
    <s v="BT4"/>
    <n v="255.12460538667276"/>
    <s v="C"/>
    <s v="Sb"/>
    <s v="Fen/bog-treed"/>
    <x v="10"/>
    <s v="FBT-Sb"/>
    <n v="12"/>
  </r>
  <r>
    <s v="BWBS"/>
    <n v="71"/>
    <s v="BT"/>
    <s v="08"/>
    <s v="Sb - Labrador tea – Sphagnum"/>
    <s v="5"/>
    <s v="BT5"/>
    <n v="190.95014763215599"/>
    <s v="C"/>
    <s v="Sb"/>
    <s v="Fen/bog-treed"/>
    <x v="10"/>
    <s v="FBT-Sb"/>
    <n v="12"/>
  </r>
  <r>
    <s v="BWBS"/>
    <n v="71"/>
    <s v="BT"/>
    <s v="08"/>
    <s v="Sb - Labrador tea – Sphagnum"/>
    <s v="6"/>
    <s v="BT6"/>
    <n v="230.60993207855833"/>
    <s v="C"/>
    <s v="Sb"/>
    <s v="Fen/bog-treed"/>
    <x v="10"/>
    <s v="FBT-Sb"/>
    <n v="12"/>
  </r>
  <r>
    <s v="BWBS"/>
    <n v="71"/>
    <s v="BT"/>
    <s v="08"/>
    <s v="Sb - Labrador tea – Sphagnum"/>
    <n v="7"/>
    <s v="BT7"/>
    <s v="-"/>
    <s v="C"/>
    <s v="Sb"/>
    <s v="Fen/bog-treed"/>
    <x v="10"/>
    <s v="FBT-Sb"/>
    <n v="12"/>
  </r>
  <r>
    <s v="BWBS"/>
    <n v="72"/>
    <s v="TS"/>
    <s v="10"/>
    <s v="Tamarack - Sedge – Fen"/>
    <s v="2"/>
    <s v="TS2"/>
    <n v="15.544587830049998"/>
    <s v="C"/>
    <s v="Lt"/>
    <s v="Fen/bog-shrub"/>
    <x v="9"/>
    <s v="FBS-Lt"/>
    <n v="11"/>
  </r>
  <r>
    <s v="BWBS"/>
    <n v="72"/>
    <s v="TS"/>
    <s v="10"/>
    <s v="Tamarack - Sedge – Fen"/>
    <s v="3"/>
    <s v="TS3"/>
    <n v="55.375776968201009"/>
    <s v="C"/>
    <s v="Lt"/>
    <s v="Fen/bog-shrub"/>
    <x v="9"/>
    <s v="FBS-Lt"/>
    <n v="11"/>
  </r>
  <r>
    <s v="BWBS"/>
    <n v="72"/>
    <s v="TS"/>
    <s v="10"/>
    <s v="Tamarack - Sedge – Fen"/>
    <s v="3a"/>
    <s v="TS3a"/>
    <n v="92.408406159536923"/>
    <s v="C"/>
    <s v="Lt"/>
    <s v="Fen/bog-shrub"/>
    <x v="9"/>
    <s v="FBS-Lt"/>
    <n v="11"/>
  </r>
  <r>
    <s v="BWBS"/>
    <n v="72"/>
    <s v="TS"/>
    <s v="10"/>
    <s v="Tamarack - Sedge – Fen"/>
    <s v="3b"/>
    <s v="TS3b"/>
    <n v="176.161498095871"/>
    <s v="C"/>
    <s v="Lt"/>
    <s v="Fen/bog-shrub"/>
    <x v="9"/>
    <s v="FBS-Lt"/>
    <n v="11"/>
  </r>
  <r>
    <s v="BWBS"/>
    <n v="72"/>
    <s v="TS"/>
    <s v="10"/>
    <s v="Tamarack - Sedge – Fen"/>
    <s v="4"/>
    <s v="TS4"/>
    <n v="33.249015068527996"/>
    <s v="C"/>
    <s v="Lt"/>
    <s v="Fen/bog-treed"/>
    <x v="10"/>
    <s v="FBT-Lt"/>
    <n v="12"/>
  </r>
  <r>
    <s v="BWBS"/>
    <n v="72"/>
    <s v="TS"/>
    <s v="10"/>
    <s v="Tamarack - Sedge – Fen"/>
    <s v="5"/>
    <s v="TS5"/>
    <n v="9.7684948077910008"/>
    <s v="C"/>
    <s v="Lt"/>
    <s v="Fen/bog-treed"/>
    <x v="10"/>
    <s v="FBT-Lt"/>
    <n v="12"/>
  </r>
  <r>
    <s v="BWBS"/>
    <n v="72"/>
    <s v="TS"/>
    <s v="10"/>
    <s v="Tamarack - Sedge – Fen"/>
    <s v="6"/>
    <s v="TS6"/>
    <n v="4.5106095070899999"/>
    <s v="C"/>
    <s v="Lt"/>
    <s v="Fen/bog-treed"/>
    <x v="10"/>
    <s v="FBT-Lt"/>
    <n v="12"/>
  </r>
  <r>
    <s v="BWBS"/>
    <n v="72"/>
    <s v="TS"/>
    <s v="10"/>
    <s v="Tamarack - Sedge – Fen"/>
    <n v="7"/>
    <s v="TS7"/>
    <s v="-"/>
    <s v="C"/>
    <s v="Lt"/>
    <s v="Fen/bog-treed"/>
    <x v="10"/>
    <s v="FBT-Lt"/>
    <n v="12"/>
  </r>
  <r>
    <s v="BWBS"/>
    <n v="81"/>
    <s v="SE"/>
    <s v="00"/>
    <s v="Sedge Wetland"/>
    <s v="2"/>
    <s v="SE2"/>
    <n v="9.7322676858080008"/>
    <s v="-"/>
    <s v="-"/>
    <s v="Wetland-graminoid"/>
    <x v="11"/>
    <s v="WGR"/>
    <n v="13"/>
  </r>
  <r>
    <s v="BWBS"/>
    <n v="81"/>
    <s v="SE"/>
    <s v="00"/>
    <s v="Sedge Wetland"/>
    <s v="2b"/>
    <s v="SE2b"/>
    <n v="650.74040926293787"/>
    <s v="-"/>
    <s v="-"/>
    <s v="Wetland-graminoid"/>
    <x v="11"/>
    <s v="WGR"/>
    <n v="13"/>
  </r>
  <r>
    <s v="BWBS"/>
    <n v="81"/>
    <s v="SE"/>
    <s v="00"/>
    <s v="Sedge Wetland"/>
    <s v="2d"/>
    <s v="SE2d"/>
    <n v="12.742887800749997"/>
    <s v="-"/>
    <s v="-"/>
    <s v="Wetland-graminoid"/>
    <x v="11"/>
    <s v="WGR"/>
    <n v="13"/>
  </r>
  <r>
    <s v="BWBS"/>
    <n v="81"/>
    <s v="SE"/>
    <s v="00"/>
    <s v="Sedge Wetland"/>
    <n v="3"/>
    <s v="SE3"/>
    <s v="-"/>
    <s v="-"/>
    <s v="-"/>
    <s v="Wetland-graminoid"/>
    <x v="11"/>
    <s v="WGR"/>
    <n v="13"/>
  </r>
  <r>
    <s v="BWBS"/>
    <n v="81"/>
    <s v="SE"/>
    <s v="00"/>
    <s v="Sedge Wetland"/>
    <s v="3a"/>
    <s v="SE3a"/>
    <n v="9.6237075458298005"/>
    <s v="-"/>
    <s v="-"/>
    <s v="Wetland-graminoid"/>
    <x v="11"/>
    <s v="WGR"/>
    <n v="13"/>
  </r>
  <r>
    <s v="BWBS"/>
    <n v="81"/>
    <s v="SE"/>
    <s v="00"/>
    <s v="Sedge Wetland"/>
    <s v="3b"/>
    <s v="SE3b"/>
    <n v="7.7631351270340003"/>
    <s v="-"/>
    <s v="-"/>
    <s v="Wetland-graminoid"/>
    <x v="11"/>
    <s v="WGR"/>
    <n v="13"/>
  </r>
  <r>
    <s v="BWBS"/>
    <n v="82"/>
    <s v="WS"/>
    <s v="00"/>
    <s v="Willow – Sedge – Wetland"/>
    <s v="2"/>
    <s v="WS2"/>
    <n v="3.3097925030490001"/>
    <s v="B"/>
    <s v="-"/>
    <s v="Wetland-shrub"/>
    <x v="12"/>
    <s v="WSH"/>
    <n v="14"/>
  </r>
  <r>
    <s v="BWBS"/>
    <n v="82"/>
    <s v="WS"/>
    <s v="00"/>
    <s v="Willow – Sedge – Wetland"/>
    <s v="2b"/>
    <s v="WS2b"/>
    <n v="5.9717197632849999"/>
    <s v="B"/>
    <s v="-"/>
    <s v="Wetland-shrub"/>
    <x v="12"/>
    <s v="WSH"/>
    <n v="14"/>
  </r>
  <r>
    <s v="BWBS"/>
    <n v="82"/>
    <s v="WS"/>
    <s v="00"/>
    <s v="Willow – Sedge – Wetland"/>
    <s v="3"/>
    <s v="WS3"/>
    <n v="29.486825046775994"/>
    <s v="B"/>
    <s v="-"/>
    <s v="Wetland-shrub"/>
    <x v="12"/>
    <s v="WSH"/>
    <n v="14"/>
  </r>
  <r>
    <s v="BWBS"/>
    <n v="82"/>
    <s v="WS"/>
    <s v="00"/>
    <s v="Willow – Sedge – Wetland"/>
    <s v="3a"/>
    <s v="WS3a"/>
    <n v="38.858730101614"/>
    <s v="B"/>
    <s v="-"/>
    <s v="Wetland-shrub"/>
    <x v="12"/>
    <s v="WSH"/>
    <n v="14"/>
  </r>
  <r>
    <s v="BWBS"/>
    <n v="82"/>
    <s v="WS"/>
    <s v="00"/>
    <s v="Willow – Sedge – Wetland"/>
    <s v="3b"/>
    <s v="WS3b"/>
    <n v="100.40864319747629"/>
    <s v="B"/>
    <s v="-"/>
    <s v="Wetland-shrub"/>
    <x v="12"/>
    <s v="WSH"/>
    <n v="14"/>
  </r>
  <r>
    <s v="BWBS"/>
    <n v="85"/>
    <s v="WH"/>
    <s v="00"/>
    <s v="Willow – Horsetail – Sedge – Riparian Wetland"/>
    <s v="2"/>
    <s v="WH2"/>
    <n v="272.04348213069954"/>
    <s v="B"/>
    <s v="-"/>
    <s v="Wetland-riparian"/>
    <x v="13"/>
    <s v="WRI"/>
    <n v="15"/>
  </r>
  <r>
    <s v="BWBS"/>
    <n v="85"/>
    <s v="WH"/>
    <s v="00"/>
    <s v="Willow – Horsetail – Sedge – Riparian Wetland"/>
    <s v="3"/>
    <s v="WH3"/>
    <n v="293.97362420386401"/>
    <s v="B"/>
    <s v="-"/>
    <s v="Wetland-riparian"/>
    <x v="13"/>
    <s v="WRI"/>
    <n v="15"/>
  </r>
  <r>
    <s v="BWBS"/>
    <n v="85"/>
    <s v="WH"/>
    <s v="00"/>
    <s v="Willow – Horsetail – Sedge – Riparian Wetland"/>
    <s v="3a"/>
    <s v="WH3a"/>
    <n v="214.56762560224706"/>
    <s v="B"/>
    <s v="-"/>
    <s v="Wetland-riparian"/>
    <x v="13"/>
    <s v="WRI"/>
    <n v="15"/>
  </r>
  <r>
    <s v="BWBS"/>
    <n v="85"/>
    <s v="WH"/>
    <s v="00"/>
    <s v="Willow – Horsetail – Sedge – Riparian Wetland"/>
    <s v="3b"/>
    <s v="WH3b"/>
    <n v="230.00960846702304"/>
    <s v="B"/>
    <s v="-"/>
    <s v="Wetland-riparian"/>
    <x v="13"/>
    <s v="WRI"/>
    <n v="15"/>
  </r>
  <r>
    <s v="BWBS"/>
    <n v="91"/>
    <s v="AS"/>
    <s v="00"/>
    <s v="SwAt – Soopolallie"/>
    <s v="2"/>
    <s v="AS2"/>
    <n v="10.984559473347"/>
    <s v="B"/>
    <s v="-"/>
    <s v="Grassland-dry slopes"/>
    <x v="14"/>
    <s v="DSG"/>
    <n v="16"/>
  </r>
  <r>
    <s v="BWBS"/>
    <n v="91"/>
    <s v="AS"/>
    <s v="00"/>
    <s v="SwAt – Soopolallie"/>
    <s v="3"/>
    <s v="AS3"/>
    <n v="1575.9755437955789"/>
    <s v="B"/>
    <s v="-"/>
    <s v="Shrubland-dry slopes"/>
    <x v="15"/>
    <s v="DSS"/>
    <n v="17"/>
  </r>
  <r>
    <s v="BWBS"/>
    <n v="91"/>
    <s v="AS"/>
    <s v="00"/>
    <s v="SwAt – Soopolallie"/>
    <s v="3a"/>
    <s v="AS3a"/>
    <n v="60.560462803249997"/>
    <s v="B"/>
    <s v="-"/>
    <s v="Shrubland-dry slopes"/>
    <x v="15"/>
    <s v="DSS"/>
    <n v="17"/>
  </r>
  <r>
    <s v="BWBS"/>
    <n v="91"/>
    <s v="AS"/>
    <s v="00"/>
    <s v="SwAt – Soopolallie"/>
    <s v="3b"/>
    <s v="AS3b"/>
    <n v="312.12004143732514"/>
    <s v="B"/>
    <s v="-"/>
    <s v="Shrubland-dry slopes"/>
    <x v="15"/>
    <s v="DSS"/>
    <n v="17"/>
  </r>
  <r>
    <s v="BWBS"/>
    <n v="91"/>
    <s v="AS"/>
    <s v="00"/>
    <s v="SwAt – Soopolallie"/>
    <n v="4"/>
    <s v="AS4"/>
    <s v="-"/>
    <s v="B"/>
    <s v="-"/>
    <s v="Shrubland-dry slopes"/>
    <x v="15"/>
    <s v="DSS"/>
    <n v="17"/>
  </r>
  <r>
    <s v="BWBS"/>
    <n v="92"/>
    <s v="WW"/>
    <s v="00"/>
    <s v="Fuzzy-spiked Wildrye – Wolf-willow"/>
    <s v="2"/>
    <s v="WW2"/>
    <n v="2080.0638793368507"/>
    <s v="-"/>
    <s v="-"/>
    <s v="Grassland-dry slopes"/>
    <x v="14"/>
    <s v="DSG"/>
    <n v="16"/>
  </r>
  <r>
    <s v="BWBS"/>
    <n v="92"/>
    <s v="WW"/>
    <s v="00"/>
    <s v="Fuzzy-spiked Wildrye – Wolf-willow"/>
    <s v="2a"/>
    <s v="WW2a"/>
    <n v="1.9227572076399999"/>
    <s v="-"/>
    <s v="-"/>
    <s v="Grassland-dry slopes"/>
    <x v="14"/>
    <s v="DSG"/>
    <n v="16"/>
  </r>
  <r>
    <s v="BWBS"/>
    <n v="92"/>
    <s v="WW"/>
    <s v="00"/>
    <s v="Fuzzy-spiked Wildrye – Wolf-willow"/>
    <s v="2b"/>
    <s v="WW2b"/>
    <n v="61.276476286295001"/>
    <s v="-"/>
    <s v="-"/>
    <s v="Grassland-dry slopes"/>
    <x v="14"/>
    <s v="DSG"/>
    <n v="16"/>
  </r>
  <r>
    <s v="BWBS"/>
    <n v="92"/>
    <s v="WW"/>
    <s v="00"/>
    <s v="Fuzzy-spiked Wildrye – Wolf-willow"/>
    <s v="3"/>
    <s v="WW3"/>
    <n v="33.367132631209003"/>
    <s v="-"/>
    <s v="-"/>
    <s v="Shrubland-dry slopes"/>
    <x v="15"/>
    <s v="DSS"/>
    <n v="17"/>
  </r>
  <r>
    <s v="BWBS"/>
    <n v="92"/>
    <s v="WW"/>
    <s v="00"/>
    <s v="Fuzzy-spiked Wildrye – Wolf-willow"/>
    <s v="3a"/>
    <s v="WW3a"/>
    <n v="148.55110029391602"/>
    <s v="-"/>
    <s v="-"/>
    <s v="Shrubland-dry slopes"/>
    <x v="15"/>
    <s v="DSS"/>
    <n v="17"/>
  </r>
  <r>
    <s v="BWBS"/>
    <n v="99"/>
    <s v="GP"/>
    <s v="-"/>
    <s v="Gravel pit"/>
    <s v="1"/>
    <s v="GP1"/>
    <n v="149.981028979017"/>
    <s v="-"/>
    <s v="-"/>
    <s v="Anthropogenic"/>
    <x v="16"/>
    <s v="ANT"/>
    <n v="20"/>
  </r>
  <r>
    <s v="BWBS"/>
    <n v="99"/>
    <s v="MI"/>
    <s v="-"/>
    <s v="Mine"/>
    <s v="1"/>
    <s v="MI1"/>
    <n v="25.0718562076"/>
    <s v="-"/>
    <s v="-"/>
    <s v="Anthropogenic"/>
    <x v="16"/>
    <s v="ANT"/>
    <n v="20"/>
  </r>
  <r>
    <s v="BWBS"/>
    <n v="99"/>
    <s v="RN"/>
    <s v="-"/>
    <s v="Railway"/>
    <m/>
    <s v="RN"/>
    <n v="93.962406550499992"/>
    <s v="-"/>
    <s v="-"/>
    <s v="Anthropogenic"/>
    <x v="16"/>
    <s v="ANT"/>
    <n v="20"/>
  </r>
  <r>
    <s v="BWBS"/>
    <n v="99"/>
    <s v="RW"/>
    <s v="-"/>
    <s v="Rural"/>
    <s v=""/>
    <s v="RW"/>
    <n v="85.055513533604014"/>
    <s v="-"/>
    <s v="-"/>
    <s v="Anthropogenic"/>
    <x v="16"/>
    <s v="ANT"/>
    <n v="20"/>
  </r>
  <r>
    <s v="BWBS"/>
    <n v="99"/>
    <s v="RW"/>
    <s v="-"/>
    <s v="Rural"/>
    <n v="0"/>
    <s v="RW"/>
    <s v="-"/>
    <s v="-"/>
    <s v="-"/>
    <s v="Anthropogenic"/>
    <x v="16"/>
    <s v="ANT"/>
    <n v="20"/>
  </r>
  <r>
    <s v="BWBS"/>
    <n v="99"/>
    <s v="RY"/>
    <s v="-"/>
    <s v="Reclaimed Garbage dump"/>
    <m/>
    <s v="RY"/>
    <n v="1.1902296999599999"/>
    <s v="-"/>
    <s v="-"/>
    <s v="Anthropogenic"/>
    <x v="16"/>
    <s v="ANT"/>
    <n v="20"/>
  </r>
  <r>
    <s v="BWBS"/>
    <n v="99"/>
    <s v="RZ"/>
    <s v="-"/>
    <s v="Road surface"/>
    <s v=""/>
    <s v="RZ"/>
    <n v="81.456574647567976"/>
    <s v="-"/>
    <s v="-"/>
    <s v="Anthropogenic"/>
    <x v="16"/>
    <s v="ANT"/>
    <n v="20"/>
  </r>
  <r>
    <s v="BWBS"/>
    <n v="99"/>
    <s v="UR"/>
    <s v="-"/>
    <s v="Urban"/>
    <s v=""/>
    <s v="UR"/>
    <n v="2.435697557458"/>
    <s v="-"/>
    <s v="-"/>
    <s v="Anthropogenic"/>
    <x v="16"/>
    <s v="ANT"/>
    <n v="20"/>
  </r>
  <r>
    <s v="BWBS"/>
    <n v="99"/>
    <s v="CF"/>
    <s v="-"/>
    <s v="Cultivated field (including pastures)"/>
    <s v="1"/>
    <s v="CF1"/>
    <n v="12.690863666889999"/>
    <s v="-"/>
    <s v="-"/>
    <s v="Cultivated"/>
    <x v="17"/>
    <s v="CUL"/>
    <n v="18"/>
  </r>
  <r>
    <s v="BWBS"/>
    <n v="99"/>
    <s v="CF"/>
    <s v="-"/>
    <s v="Cultivated field (including pastures)"/>
    <s v="2"/>
    <s v="CF2"/>
    <n v="7533.5742279697934"/>
    <s v="-"/>
    <s v="-"/>
    <s v="Cultivated"/>
    <x v="17"/>
    <s v="CUL"/>
    <n v="18"/>
  </r>
  <r>
    <s v="BWBS"/>
    <n v="99"/>
    <s v="CF"/>
    <s v="-"/>
    <s v="Cultivated field (including pastures)"/>
    <s v="2a"/>
    <s v="CF2a"/>
    <n v="35.181229655199999"/>
    <s v="-"/>
    <s v="-"/>
    <s v="Cultivated"/>
    <x v="17"/>
    <s v="CUL"/>
    <n v="18"/>
  </r>
  <r>
    <s v="BWBS"/>
    <n v="99"/>
    <s v="CF"/>
    <s v="-"/>
    <s v="Cultivated field (including pastures)"/>
    <s v="2b"/>
    <s v="CF2b"/>
    <n v="562.45504111835805"/>
    <s v="-"/>
    <s v="-"/>
    <s v="Cultivated"/>
    <x v="17"/>
    <s v="CUL"/>
    <n v="18"/>
  </r>
  <r>
    <s v="BWBS"/>
    <n v="99"/>
    <s v="CF"/>
    <s v="-"/>
    <s v="Cultivated field (including pastures)"/>
    <s v="3"/>
    <s v="CF3"/>
    <n v="308.1253380195331"/>
    <s v="-"/>
    <s v="-"/>
    <s v="Cultivated"/>
    <x v="17"/>
    <s v="CUL"/>
    <n v="18"/>
  </r>
  <r>
    <s v="BWBS"/>
    <n v="99"/>
    <s v="CF"/>
    <s v="-"/>
    <s v="Cultivated field (including pastures)"/>
    <s v="3a"/>
    <s v="CF3a"/>
    <n v="4.1316061019659998"/>
    <s v="-"/>
    <s v="-"/>
    <s v="Cultivated"/>
    <x v="17"/>
    <s v="CUL"/>
    <n v="18"/>
  </r>
  <r>
    <s v="BWBS"/>
    <n v="99"/>
    <s v="CB"/>
    <s v="-"/>
    <s v="Cutbank"/>
    <s v="1"/>
    <s v="CB1"/>
    <n v="1116.4034254401586"/>
    <s v="-"/>
    <s v="-"/>
    <s v="Non-vegetated"/>
    <x v="18"/>
    <s v="NVE"/>
    <n v="19"/>
  </r>
  <r>
    <s v="BWBS"/>
    <n v="99"/>
    <s v="ES"/>
    <s v="-"/>
    <s v="Exposed soil"/>
    <s v="1"/>
    <s v="ES1"/>
    <n v="50.154496772726297"/>
    <s v="-"/>
    <s v="-"/>
    <s v="Non-vegetated"/>
    <x v="18"/>
    <s v="NVE"/>
    <n v="19"/>
  </r>
  <r>
    <s v="BWBS"/>
    <n v="99"/>
    <s v="GB"/>
    <s v="-"/>
    <s v="Gravel bar"/>
    <n v="2"/>
    <s v="GB2"/>
    <s v="-"/>
    <s v="-"/>
    <s v="-"/>
    <s v="Non-vegetated"/>
    <x v="18"/>
    <s v="NVE"/>
    <n v="19"/>
  </r>
  <r>
    <s v="BWBS"/>
    <n v="99"/>
    <s v="GB"/>
    <s v="-"/>
    <s v="Gravel bar"/>
    <s v="1"/>
    <s v="GB1"/>
    <n v="901.98767418410046"/>
    <s v="-"/>
    <s v="-"/>
    <s v="Non-vegetated"/>
    <x v="18"/>
    <s v="NVE"/>
    <n v="19"/>
  </r>
  <r>
    <s v="BWBS"/>
    <n v="99"/>
    <s v="RO"/>
    <s v="-"/>
    <s v="Rock"/>
    <s v="1"/>
    <s v="RO1"/>
    <n v="2.979225243163"/>
    <s v="-"/>
    <s v="-"/>
    <s v="Non-vegetated"/>
    <x v="18"/>
    <s v="NVE"/>
    <n v="19"/>
  </r>
  <r>
    <s v="BWBS"/>
    <n v="99"/>
    <s v="LA"/>
    <s v="-"/>
    <s v="Lake"/>
    <s v=""/>
    <s v="LA"/>
    <n v="7.2954942039400006"/>
    <s v="-"/>
    <s v="-"/>
    <s v="Water"/>
    <x v="19"/>
    <s v="WAT"/>
    <n v="21"/>
  </r>
  <r>
    <s v="BWBS"/>
    <n v="99"/>
    <s v="OW"/>
    <s v="-"/>
    <s v="Shallow open water"/>
    <s v=""/>
    <s v="OW"/>
    <n v="39.765769279938297"/>
    <s v="-"/>
    <s v="-"/>
    <s v="Water"/>
    <x v="19"/>
    <s v="WAT"/>
    <n v="21"/>
  </r>
  <r>
    <s v="BWBS"/>
    <n v="99"/>
    <s v="PD"/>
    <s v="-"/>
    <s v="Pond"/>
    <s v=""/>
    <s v="PD"/>
    <n v="27.959923877799099"/>
    <s v="-"/>
    <s v="-"/>
    <s v="Water"/>
    <x v="19"/>
    <s v="WAT"/>
    <n v="21"/>
  </r>
  <r>
    <s v="BWBS"/>
    <n v="99"/>
    <s v="RE"/>
    <s v="-"/>
    <s v="Reservoir"/>
    <m/>
    <s v="RE"/>
    <n v="8.1667845473399989"/>
    <s v="-"/>
    <s v="-"/>
    <s v="Water"/>
    <x v="19"/>
    <s v="WAT"/>
    <n v="21"/>
  </r>
  <r>
    <s v="BWBS"/>
    <n v="99"/>
    <s v="RI"/>
    <s v="-"/>
    <s v="River"/>
    <s v=""/>
    <s v="RI"/>
    <n v="63.517718379626004"/>
    <s v="-"/>
    <s v="-"/>
    <s v="Water"/>
    <x v="19"/>
    <s v="WAT"/>
    <n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6E6540-6FCA-46EE-9A48-06A8A244D8B7}"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24"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21">
        <item x="16"/>
        <item x="0"/>
        <item x="1"/>
        <item x="17"/>
        <item x="2"/>
        <item x="6"/>
        <item x="14"/>
        <item x="7"/>
        <item x="15"/>
        <item x="8"/>
        <item x="9"/>
        <item x="10"/>
        <item x="18"/>
        <item x="3"/>
        <item x="4"/>
        <item x="5"/>
        <item x="19"/>
        <item x="11"/>
        <item x="13"/>
        <item x="12"/>
        <item t="default"/>
      </items>
    </pivotField>
    <pivotField showAll="0"/>
    <pivotField showAll="0"/>
  </pivotFields>
  <rowFields count="1">
    <field x="11"/>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9" applyNumberFormats="0" applyBorderFormats="0" applyFontFormats="0" applyPatternFormats="0" applyAlignmentFormats="0" applyWidthHeightFormats="1" dataCaption="Values" updatedVersion="5" minRefreshableVersion="3" useAutoFormatting="1" colGrandTotals="0" itemPrintTitles="1" createdVersion="5" indent="0" compact="0" compactData="0" multipleFieldFilters="0">
  <location ref="A3:D40" firstHeaderRow="1" firstDataRow="1" firstDataCol="3"/>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x="6"/>
        <item x="4"/>
        <item x="5"/>
        <item x="7"/>
        <item m="1" x="9"/>
        <item x="2"/>
        <item x="3"/>
        <item x="1"/>
        <item x="8"/>
        <item x="0"/>
      </items>
      <extLst>
        <ext xmlns:x14="http://schemas.microsoft.com/office/spreadsheetml/2009/9/main" uri="{2946ED86-A175-432a-8AC1-64E0C546D7DE}">
          <x14:pivotField fillDownLabels="1"/>
        </ext>
      </extLst>
    </pivotField>
    <pivotField axis="axisRow" compact="0" outline="0" showAll="0" defaultSubtotal="0">
      <items count="22">
        <item x="0"/>
        <item x="1"/>
        <item x="2"/>
        <item x="3"/>
        <item x="4"/>
        <item x="5"/>
        <item x="6"/>
        <item x="7"/>
        <item x="8"/>
        <item x="9"/>
        <item x="10"/>
        <item x="11"/>
        <item x="12"/>
        <item x="13"/>
        <item x="14"/>
        <item x="15"/>
        <item x="16"/>
        <item x="17"/>
        <item x="18"/>
        <item x="19"/>
        <item x="20"/>
        <item x="21"/>
      </items>
      <extLst>
        <ext xmlns:x14="http://schemas.microsoft.com/office/spreadsheetml/2009/9/main" uri="{2946ED86-A175-432a-8AC1-64E0C546D7DE}">
          <x14:pivotField fillDownLabels="1"/>
        </ext>
      </extLst>
    </pivotField>
    <pivotField axis="axisRow" compact="0" outline="0" showAll="0" defaultSubtotal="0">
      <items count="22">
        <item x="0"/>
        <item x="17"/>
        <item x="13"/>
        <item x="4"/>
        <item x="8"/>
        <item x="9"/>
        <item x="18"/>
        <item x="20"/>
        <item x="19"/>
        <item x="10"/>
        <item x="11"/>
        <item x="12"/>
        <item x="15"/>
        <item x="16"/>
        <item x="14"/>
        <item x="6"/>
        <item x="7"/>
        <item x="5"/>
        <item x="2"/>
        <item x="3"/>
        <item x="1"/>
        <item x="21"/>
      </items>
      <extLst>
        <ext xmlns:x14="http://schemas.microsoft.com/office/spreadsheetml/2009/9/main" uri="{2946ED86-A175-432a-8AC1-64E0C546D7DE}">
          <x14:pivotField fillDownLabels="1"/>
        </ext>
      </extLst>
    </pivotField>
  </pivotFields>
  <rowFields count="3">
    <field x="11"/>
    <field x="10"/>
    <field x="9"/>
  </rowFields>
  <rowItems count="37">
    <i>
      <x/>
      <x/>
      <x v="9"/>
    </i>
    <i>
      <x v="1"/>
      <x v="17"/>
      <x v="9"/>
    </i>
    <i>
      <x v="2"/>
      <x v="13"/>
      <x v="9"/>
    </i>
    <i>
      <x v="3"/>
      <x v="4"/>
      <x v="9"/>
    </i>
    <i>
      <x v="4"/>
      <x v="8"/>
      <x v="9"/>
    </i>
    <i>
      <x v="5"/>
      <x v="9"/>
      <x v="9"/>
    </i>
    <i>
      <x v="6"/>
      <x v="18"/>
      <x v="9"/>
    </i>
    <i>
      <x v="7"/>
      <x v="20"/>
      <x v="9"/>
    </i>
    <i>
      <x v="8"/>
      <x v="19"/>
      <x v="9"/>
    </i>
    <i>
      <x v="9"/>
      <x v="10"/>
      <x v="3"/>
    </i>
    <i>
      <x v="10"/>
      <x v="11"/>
      <x v="3"/>
    </i>
    <i r="2">
      <x v="6"/>
    </i>
    <i>
      <x v="11"/>
      <x v="12"/>
      <x v="3"/>
    </i>
    <i r="2">
      <x v="6"/>
    </i>
    <i>
      <x v="12"/>
      <x v="15"/>
      <x/>
    </i>
    <i>
      <x v="13"/>
      <x v="16"/>
      <x/>
    </i>
    <i>
      <x v="14"/>
      <x v="14"/>
      <x/>
    </i>
    <i>
      <x v="15"/>
      <x v="6"/>
      <x/>
    </i>
    <i r="2">
      <x v="1"/>
    </i>
    <i r="2">
      <x v="2"/>
    </i>
    <i>
      <x v="16"/>
      <x v="7"/>
      <x/>
    </i>
    <i r="2">
      <x v="1"/>
    </i>
    <i r="2">
      <x v="2"/>
    </i>
    <i>
      <x v="17"/>
      <x v="5"/>
      <x/>
    </i>
    <i r="2">
      <x v="1"/>
    </i>
    <i r="2">
      <x v="2"/>
    </i>
    <i>
      <x v="18"/>
      <x v="2"/>
      <x v="5"/>
    </i>
    <i r="2">
      <x v="6"/>
    </i>
    <i r="2">
      <x v="7"/>
    </i>
    <i>
      <x v="19"/>
      <x v="3"/>
      <x v="5"/>
    </i>
    <i r="2">
      <x v="6"/>
    </i>
    <i r="2">
      <x v="7"/>
    </i>
    <i>
      <x v="20"/>
      <x v="1"/>
      <x v="5"/>
    </i>
    <i r="2">
      <x v="6"/>
    </i>
    <i r="2">
      <x v="7"/>
    </i>
    <i>
      <x v="21"/>
      <x v="21"/>
      <x v="8"/>
    </i>
    <i t="grand">
      <x/>
    </i>
  </rowItems>
  <colItems count="1">
    <i/>
  </colItems>
  <dataFields count="1">
    <dataField name="Sum of AreaHa" fld="7" baseField="10" baseItem="0"/>
  </dataFields>
  <formats count="57">
    <format dxfId="56">
      <pivotArea dataOnly="0" labelOnly="1" outline="0" fieldPosition="0">
        <references count="3">
          <reference field="9" count="1">
            <x v="4"/>
          </reference>
          <reference field="10" count="1" selected="0">
            <x v="0"/>
          </reference>
          <reference field="11" count="1" selected="0">
            <x v="0"/>
          </reference>
        </references>
      </pivotArea>
    </format>
    <format dxfId="55">
      <pivotArea dataOnly="0" labelOnly="1" outline="0" fieldPosition="0">
        <references count="3">
          <reference field="9" count="1">
            <x v="4"/>
          </reference>
          <reference field="10" count="1" selected="0">
            <x v="17"/>
          </reference>
          <reference field="11" count="1" selected="0">
            <x v="1"/>
          </reference>
        </references>
      </pivotArea>
    </format>
    <format dxfId="54">
      <pivotArea dataOnly="0" labelOnly="1" outline="0" fieldPosition="0">
        <references count="3">
          <reference field="9" count="1">
            <x v="4"/>
          </reference>
          <reference field="10" count="1" selected="0">
            <x v="13"/>
          </reference>
          <reference field="11" count="1" selected="0">
            <x v="2"/>
          </reference>
        </references>
      </pivotArea>
    </format>
    <format dxfId="53">
      <pivotArea dataOnly="0" labelOnly="1" outline="0" fieldPosition="0">
        <references count="3">
          <reference field="9" count="1">
            <x v="4"/>
          </reference>
          <reference field="10" count="1" selected="0">
            <x v="4"/>
          </reference>
          <reference field="11" count="1" selected="0">
            <x v="3"/>
          </reference>
        </references>
      </pivotArea>
    </format>
    <format dxfId="52">
      <pivotArea dataOnly="0" labelOnly="1" outline="0" fieldPosition="0">
        <references count="3">
          <reference field="9" count="1">
            <x v="4"/>
          </reference>
          <reference field="10" count="1" selected="0">
            <x v="8"/>
          </reference>
          <reference field="11" count="1" selected="0">
            <x v="4"/>
          </reference>
        </references>
      </pivotArea>
    </format>
    <format dxfId="51">
      <pivotArea dataOnly="0" labelOnly="1" outline="0" fieldPosition="0">
        <references count="3">
          <reference field="9" count="1">
            <x v="4"/>
          </reference>
          <reference field="10" count="1" selected="0">
            <x v="9"/>
          </reference>
          <reference field="11" count="1" selected="0">
            <x v="5"/>
          </reference>
        </references>
      </pivotArea>
    </format>
    <format dxfId="50">
      <pivotArea dataOnly="0" labelOnly="1" outline="0" fieldPosition="0">
        <references count="3">
          <reference field="9" count="1">
            <x v="4"/>
          </reference>
          <reference field="10" count="1" selected="0">
            <x v="18"/>
          </reference>
          <reference field="11" count="1" selected="0">
            <x v="6"/>
          </reference>
        </references>
      </pivotArea>
    </format>
    <format dxfId="49">
      <pivotArea dataOnly="0" labelOnly="1" outline="0" fieldPosition="0">
        <references count="3">
          <reference field="9" count="1">
            <x v="4"/>
          </reference>
          <reference field="10" count="1" selected="0">
            <x v="20"/>
          </reference>
          <reference field="11" count="1" selected="0">
            <x v="7"/>
          </reference>
        </references>
      </pivotArea>
    </format>
    <format dxfId="48">
      <pivotArea dataOnly="0" labelOnly="1" outline="0" fieldPosition="0">
        <references count="3">
          <reference field="9" count="1">
            <x v="4"/>
          </reference>
          <reference field="10" count="1" selected="0">
            <x v="19"/>
          </reference>
          <reference field="11" count="1" selected="0">
            <x v="8"/>
          </reference>
        </references>
      </pivotArea>
    </format>
    <format dxfId="47">
      <pivotArea field="9" type="button" dataOnly="0" labelOnly="1" outline="0" axis="axisRow" fieldPosition="2"/>
    </format>
    <format dxfId="46">
      <pivotArea dataOnly="0" labelOnly="1" grandRow="1" outline="0" fieldPosition="0"/>
    </format>
    <format dxfId="45">
      <pivotArea dataOnly="0" labelOnly="1" outline="0" fieldPosition="0">
        <references count="3">
          <reference field="9" count="1">
            <x v="9"/>
          </reference>
          <reference field="10" count="1" selected="0">
            <x v="0"/>
          </reference>
          <reference field="11" count="1" selected="0">
            <x v="0"/>
          </reference>
        </references>
      </pivotArea>
    </format>
    <format dxfId="44">
      <pivotArea dataOnly="0" labelOnly="1" outline="0" fieldPosition="0">
        <references count="3">
          <reference field="9" count="1">
            <x v="9"/>
          </reference>
          <reference field="10" count="1" selected="0">
            <x v="17"/>
          </reference>
          <reference field="11" count="1" selected="0">
            <x v="1"/>
          </reference>
        </references>
      </pivotArea>
    </format>
    <format dxfId="43">
      <pivotArea dataOnly="0" labelOnly="1" outline="0" fieldPosition="0">
        <references count="3">
          <reference field="9" count="1">
            <x v="9"/>
          </reference>
          <reference field="10" count="1" selected="0">
            <x v="13"/>
          </reference>
          <reference field="11" count="1" selected="0">
            <x v="2"/>
          </reference>
        </references>
      </pivotArea>
    </format>
    <format dxfId="42">
      <pivotArea dataOnly="0" labelOnly="1" outline="0" fieldPosition="0">
        <references count="3">
          <reference field="9" count="1">
            <x v="9"/>
          </reference>
          <reference field="10" count="1" selected="0">
            <x v="4"/>
          </reference>
          <reference field="11" count="1" selected="0">
            <x v="3"/>
          </reference>
        </references>
      </pivotArea>
    </format>
    <format dxfId="41">
      <pivotArea dataOnly="0" labelOnly="1" outline="0" fieldPosition="0">
        <references count="3">
          <reference field="9" count="1">
            <x v="9"/>
          </reference>
          <reference field="10" count="1" selected="0">
            <x v="8"/>
          </reference>
          <reference field="11" count="1" selected="0">
            <x v="4"/>
          </reference>
        </references>
      </pivotArea>
    </format>
    <format dxfId="40">
      <pivotArea dataOnly="0" labelOnly="1" outline="0" fieldPosition="0">
        <references count="3">
          <reference field="9" count="1">
            <x v="9"/>
          </reference>
          <reference field="10" count="1" selected="0">
            <x v="9"/>
          </reference>
          <reference field="11" count="1" selected="0">
            <x v="5"/>
          </reference>
        </references>
      </pivotArea>
    </format>
    <format dxfId="39">
      <pivotArea dataOnly="0" labelOnly="1" outline="0" fieldPosition="0">
        <references count="3">
          <reference field="9" count="1">
            <x v="9"/>
          </reference>
          <reference field="10" count="1" selected="0">
            <x v="18"/>
          </reference>
          <reference field="11" count="1" selected="0">
            <x v="6"/>
          </reference>
        </references>
      </pivotArea>
    </format>
    <format dxfId="38">
      <pivotArea dataOnly="0" labelOnly="1" outline="0" fieldPosition="0">
        <references count="3">
          <reference field="9" count="1">
            <x v="9"/>
          </reference>
          <reference field="10" count="1" selected="0">
            <x v="20"/>
          </reference>
          <reference field="11" count="1" selected="0">
            <x v="7"/>
          </reference>
        </references>
      </pivotArea>
    </format>
    <format dxfId="37">
      <pivotArea dataOnly="0" labelOnly="1" outline="0" fieldPosition="0">
        <references count="3">
          <reference field="9" count="1">
            <x v="9"/>
          </reference>
          <reference field="10" count="1" selected="0">
            <x v="19"/>
          </reference>
          <reference field="11" count="1" selected="0">
            <x v="8"/>
          </reference>
        </references>
      </pivotArea>
    </format>
    <format dxfId="36">
      <pivotArea dataOnly="0" labelOnly="1" outline="0" fieldPosition="0">
        <references count="3">
          <reference field="9" count="1">
            <x v="3"/>
          </reference>
          <reference field="10" count="1" selected="0">
            <x v="10"/>
          </reference>
          <reference field="11" count="1" selected="0">
            <x v="9"/>
          </reference>
        </references>
      </pivotArea>
    </format>
    <format dxfId="35">
      <pivotArea dataOnly="0" labelOnly="1" outline="0" fieldPosition="0">
        <references count="3">
          <reference field="9" count="2">
            <x v="3"/>
            <x v="6"/>
          </reference>
          <reference field="10" count="1" selected="0">
            <x v="11"/>
          </reference>
          <reference field="11" count="1" selected="0">
            <x v="10"/>
          </reference>
        </references>
      </pivotArea>
    </format>
    <format dxfId="34">
      <pivotArea dataOnly="0" labelOnly="1" outline="0" fieldPosition="0">
        <references count="3">
          <reference field="9" count="2">
            <x v="3"/>
            <x v="6"/>
          </reference>
          <reference field="10" count="1" selected="0">
            <x v="12"/>
          </reference>
          <reference field="11" count="1" selected="0">
            <x v="11"/>
          </reference>
        </references>
      </pivotArea>
    </format>
    <format dxfId="33">
      <pivotArea dataOnly="0" labelOnly="1" outline="0" fieldPosition="0">
        <references count="3">
          <reference field="9" count="1">
            <x v="0"/>
          </reference>
          <reference field="10" count="1" selected="0">
            <x v="15"/>
          </reference>
          <reference field="11" count="1" selected="0">
            <x v="12"/>
          </reference>
        </references>
      </pivotArea>
    </format>
    <format dxfId="32">
      <pivotArea dataOnly="0" labelOnly="1" outline="0" fieldPosition="0">
        <references count="3">
          <reference field="9" count="1">
            <x v="0"/>
          </reference>
          <reference field="10" count="1" selected="0">
            <x v="16"/>
          </reference>
          <reference field="11" count="1" selected="0">
            <x v="13"/>
          </reference>
        </references>
      </pivotArea>
    </format>
    <format dxfId="31">
      <pivotArea dataOnly="0" labelOnly="1" outline="0" fieldPosition="0">
        <references count="3">
          <reference field="9" count="1">
            <x v="0"/>
          </reference>
          <reference field="10" count="1" selected="0">
            <x v="14"/>
          </reference>
          <reference field="11" count="1" selected="0">
            <x v="14"/>
          </reference>
        </references>
      </pivotArea>
    </format>
    <format dxfId="30">
      <pivotArea dataOnly="0" labelOnly="1" outline="0" fieldPosition="0">
        <references count="3">
          <reference field="9" count="3">
            <x v="0"/>
            <x v="1"/>
            <x v="2"/>
          </reference>
          <reference field="10" count="1" selected="0">
            <x v="6"/>
          </reference>
          <reference field="11" count="1" selected="0">
            <x v="15"/>
          </reference>
        </references>
      </pivotArea>
    </format>
    <format dxfId="29">
      <pivotArea dataOnly="0" labelOnly="1" outline="0" fieldPosition="0">
        <references count="3">
          <reference field="9" count="3">
            <x v="0"/>
            <x v="1"/>
            <x v="2"/>
          </reference>
          <reference field="10" count="1" selected="0">
            <x v="7"/>
          </reference>
          <reference field="11" count="1" selected="0">
            <x v="16"/>
          </reference>
        </references>
      </pivotArea>
    </format>
    <format dxfId="28">
      <pivotArea dataOnly="0" labelOnly="1" outline="0" fieldPosition="0">
        <references count="3">
          <reference field="9" count="3">
            <x v="0"/>
            <x v="1"/>
            <x v="2"/>
          </reference>
          <reference field="10" count="1" selected="0">
            <x v="5"/>
          </reference>
          <reference field="11" count="1" selected="0">
            <x v="17"/>
          </reference>
        </references>
      </pivotArea>
    </format>
    <format dxfId="27">
      <pivotArea dataOnly="0" labelOnly="1" outline="0" fieldPosition="0">
        <references count="3">
          <reference field="9" count="3">
            <x v="5"/>
            <x v="6"/>
            <x v="7"/>
          </reference>
          <reference field="10" count="1" selected="0">
            <x v="2"/>
          </reference>
          <reference field="11" count="1" selected="0">
            <x v="18"/>
          </reference>
        </references>
      </pivotArea>
    </format>
    <format dxfId="26">
      <pivotArea dataOnly="0" labelOnly="1" outline="0" fieldPosition="0">
        <references count="3">
          <reference field="9" count="3">
            <x v="5"/>
            <x v="6"/>
            <x v="7"/>
          </reference>
          <reference field="10" count="1" selected="0">
            <x v="3"/>
          </reference>
          <reference field="11" count="1" selected="0">
            <x v="19"/>
          </reference>
        </references>
      </pivotArea>
    </format>
    <format dxfId="25">
      <pivotArea dataOnly="0" labelOnly="1" outline="0" fieldPosition="0">
        <references count="3">
          <reference field="9" count="3">
            <x v="5"/>
            <x v="6"/>
            <x v="7"/>
          </reference>
          <reference field="10" count="1" selected="0">
            <x v="1"/>
          </reference>
          <reference field="11" count="1" selected="0">
            <x v="20"/>
          </reference>
        </references>
      </pivotArea>
    </format>
    <format dxfId="24">
      <pivotArea dataOnly="0" labelOnly="1" outline="0" fieldPosition="0">
        <references count="3">
          <reference field="9" count="1">
            <x v="8"/>
          </reference>
          <reference field="10" count="1" selected="0">
            <x v="21"/>
          </reference>
          <reference field="11" count="1" selected="0">
            <x v="21"/>
          </reference>
        </references>
      </pivotArea>
    </format>
    <format dxfId="23">
      <pivotArea field="9" type="button" dataOnly="0" labelOnly="1" outline="0" axis="axisRow" fieldPosition="2"/>
    </format>
    <format dxfId="22">
      <pivotArea dataOnly="0" labelOnly="1" grandRow="1" outline="0" fieldPosition="0"/>
    </format>
    <format dxfId="21">
      <pivotArea dataOnly="0" labelOnly="1" outline="0" fieldPosition="0">
        <references count="3">
          <reference field="9" count="1">
            <x v="9"/>
          </reference>
          <reference field="10" count="1" selected="0">
            <x v="0"/>
          </reference>
          <reference field="11" count="1" selected="0">
            <x v="0"/>
          </reference>
        </references>
      </pivotArea>
    </format>
    <format dxfId="20">
      <pivotArea dataOnly="0" labelOnly="1" outline="0" fieldPosition="0">
        <references count="3">
          <reference field="9" count="1">
            <x v="9"/>
          </reference>
          <reference field="10" count="1" selected="0">
            <x v="17"/>
          </reference>
          <reference field="11" count="1" selected="0">
            <x v="1"/>
          </reference>
        </references>
      </pivotArea>
    </format>
    <format dxfId="19">
      <pivotArea dataOnly="0" labelOnly="1" outline="0" fieldPosition="0">
        <references count="3">
          <reference field="9" count="1">
            <x v="9"/>
          </reference>
          <reference field="10" count="1" selected="0">
            <x v="13"/>
          </reference>
          <reference field="11" count="1" selected="0">
            <x v="2"/>
          </reference>
        </references>
      </pivotArea>
    </format>
    <format dxfId="18">
      <pivotArea dataOnly="0" labelOnly="1" outline="0" fieldPosition="0">
        <references count="3">
          <reference field="9" count="1">
            <x v="9"/>
          </reference>
          <reference field="10" count="1" selected="0">
            <x v="4"/>
          </reference>
          <reference field="11" count="1" selected="0">
            <x v="3"/>
          </reference>
        </references>
      </pivotArea>
    </format>
    <format dxfId="17">
      <pivotArea dataOnly="0" labelOnly="1" outline="0" fieldPosition="0">
        <references count="3">
          <reference field="9" count="1">
            <x v="9"/>
          </reference>
          <reference field="10" count="1" selected="0">
            <x v="8"/>
          </reference>
          <reference field="11" count="1" selected="0">
            <x v="4"/>
          </reference>
        </references>
      </pivotArea>
    </format>
    <format dxfId="16">
      <pivotArea dataOnly="0" labelOnly="1" outline="0" fieldPosition="0">
        <references count="3">
          <reference field="9" count="1">
            <x v="9"/>
          </reference>
          <reference field="10" count="1" selected="0">
            <x v="9"/>
          </reference>
          <reference field="11" count="1" selected="0">
            <x v="5"/>
          </reference>
        </references>
      </pivotArea>
    </format>
    <format dxfId="15">
      <pivotArea dataOnly="0" labelOnly="1" outline="0" fieldPosition="0">
        <references count="3">
          <reference field="9" count="1">
            <x v="9"/>
          </reference>
          <reference field="10" count="1" selected="0">
            <x v="18"/>
          </reference>
          <reference field="11" count="1" selected="0">
            <x v="6"/>
          </reference>
        </references>
      </pivotArea>
    </format>
    <format dxfId="14">
      <pivotArea dataOnly="0" labelOnly="1" outline="0" fieldPosition="0">
        <references count="3">
          <reference field="9" count="1">
            <x v="9"/>
          </reference>
          <reference field="10" count="1" selected="0">
            <x v="20"/>
          </reference>
          <reference field="11" count="1" selected="0">
            <x v="7"/>
          </reference>
        </references>
      </pivotArea>
    </format>
    <format dxfId="13">
      <pivotArea dataOnly="0" labelOnly="1" outline="0" fieldPosition="0">
        <references count="3">
          <reference field="9" count="1">
            <x v="9"/>
          </reference>
          <reference field="10" count="1" selected="0">
            <x v="19"/>
          </reference>
          <reference field="11" count="1" selected="0">
            <x v="8"/>
          </reference>
        </references>
      </pivotArea>
    </format>
    <format dxfId="12">
      <pivotArea dataOnly="0" labelOnly="1" outline="0" fieldPosition="0">
        <references count="3">
          <reference field="9" count="1">
            <x v="3"/>
          </reference>
          <reference field="10" count="1" selected="0">
            <x v="10"/>
          </reference>
          <reference field="11" count="1" selected="0">
            <x v="9"/>
          </reference>
        </references>
      </pivotArea>
    </format>
    <format dxfId="11">
      <pivotArea dataOnly="0" labelOnly="1" outline="0" fieldPosition="0">
        <references count="3">
          <reference field="9" count="2">
            <x v="3"/>
            <x v="6"/>
          </reference>
          <reference field="10" count="1" selected="0">
            <x v="11"/>
          </reference>
          <reference field="11" count="1" selected="0">
            <x v="10"/>
          </reference>
        </references>
      </pivotArea>
    </format>
    <format dxfId="10">
      <pivotArea dataOnly="0" labelOnly="1" outline="0" fieldPosition="0">
        <references count="3">
          <reference field="9" count="2">
            <x v="3"/>
            <x v="6"/>
          </reference>
          <reference field="10" count="1" selected="0">
            <x v="12"/>
          </reference>
          <reference field="11" count="1" selected="0">
            <x v="11"/>
          </reference>
        </references>
      </pivotArea>
    </format>
    <format dxfId="9">
      <pivotArea dataOnly="0" labelOnly="1" outline="0" fieldPosition="0">
        <references count="3">
          <reference field="9" count="1">
            <x v="0"/>
          </reference>
          <reference field="10" count="1" selected="0">
            <x v="15"/>
          </reference>
          <reference field="11" count="1" selected="0">
            <x v="12"/>
          </reference>
        </references>
      </pivotArea>
    </format>
    <format dxfId="8">
      <pivotArea dataOnly="0" labelOnly="1" outline="0" fieldPosition="0">
        <references count="3">
          <reference field="9" count="1">
            <x v="0"/>
          </reference>
          <reference field="10" count="1" selected="0">
            <x v="16"/>
          </reference>
          <reference field="11" count="1" selected="0">
            <x v="13"/>
          </reference>
        </references>
      </pivotArea>
    </format>
    <format dxfId="7">
      <pivotArea dataOnly="0" labelOnly="1" outline="0" fieldPosition="0">
        <references count="3">
          <reference field="9" count="1">
            <x v="0"/>
          </reference>
          <reference field="10" count="1" selected="0">
            <x v="14"/>
          </reference>
          <reference field="11" count="1" selected="0">
            <x v="14"/>
          </reference>
        </references>
      </pivotArea>
    </format>
    <format dxfId="6">
      <pivotArea dataOnly="0" labelOnly="1" outline="0" fieldPosition="0">
        <references count="3">
          <reference field="9" count="3">
            <x v="0"/>
            <x v="1"/>
            <x v="2"/>
          </reference>
          <reference field="10" count="1" selected="0">
            <x v="6"/>
          </reference>
          <reference field="11" count="1" selected="0">
            <x v="15"/>
          </reference>
        </references>
      </pivotArea>
    </format>
    <format dxfId="5">
      <pivotArea dataOnly="0" labelOnly="1" outline="0" fieldPosition="0">
        <references count="3">
          <reference field="9" count="3">
            <x v="0"/>
            <x v="1"/>
            <x v="2"/>
          </reference>
          <reference field="10" count="1" selected="0">
            <x v="7"/>
          </reference>
          <reference field="11" count="1" selected="0">
            <x v="16"/>
          </reference>
        </references>
      </pivotArea>
    </format>
    <format dxfId="4">
      <pivotArea dataOnly="0" labelOnly="1" outline="0" fieldPosition="0">
        <references count="3">
          <reference field="9" count="3">
            <x v="0"/>
            <x v="1"/>
            <x v="2"/>
          </reference>
          <reference field="10" count="1" selected="0">
            <x v="5"/>
          </reference>
          <reference field="11" count="1" selected="0">
            <x v="17"/>
          </reference>
        </references>
      </pivotArea>
    </format>
    <format dxfId="3">
      <pivotArea dataOnly="0" labelOnly="1" outline="0" fieldPosition="0">
        <references count="3">
          <reference field="9" count="3">
            <x v="5"/>
            <x v="6"/>
            <x v="7"/>
          </reference>
          <reference field="10" count="1" selected="0">
            <x v="2"/>
          </reference>
          <reference field="11" count="1" selected="0">
            <x v="18"/>
          </reference>
        </references>
      </pivotArea>
    </format>
    <format dxfId="2">
      <pivotArea dataOnly="0" labelOnly="1" outline="0" fieldPosition="0">
        <references count="3">
          <reference field="9" count="3">
            <x v="5"/>
            <x v="6"/>
            <x v="7"/>
          </reference>
          <reference field="10" count="1" selected="0">
            <x v="3"/>
          </reference>
          <reference field="11" count="1" selected="0">
            <x v="19"/>
          </reference>
        </references>
      </pivotArea>
    </format>
    <format dxfId="1">
      <pivotArea dataOnly="0" labelOnly="1" outline="0" fieldPosition="0">
        <references count="3">
          <reference field="9" count="3">
            <x v="5"/>
            <x v="6"/>
            <x v="7"/>
          </reference>
          <reference field="10" count="1" selected="0">
            <x v="1"/>
          </reference>
          <reference field="11" count="1" selected="0">
            <x v="20"/>
          </reference>
        </references>
      </pivotArea>
    </format>
    <format dxfId="0">
      <pivotArea dataOnly="0" labelOnly="1" outline="0" fieldPosition="0">
        <references count="3">
          <reference field="9" count="1">
            <x v="8"/>
          </reference>
          <reference field="10" count="1" selected="0">
            <x v="21"/>
          </reference>
          <reference field="11" count="1" selected="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3"/>
  <sheetViews>
    <sheetView tabSelected="1" topLeftCell="A2" zoomScaleNormal="100" workbookViewId="0">
      <selection activeCell="B8" sqref="B8"/>
    </sheetView>
  </sheetViews>
  <sheetFormatPr defaultColWidth="9.1796875" defaultRowHeight="12.5" x14ac:dyDescent="0.35"/>
  <cols>
    <col min="1" max="1" width="14.1796875" style="98" customWidth="1"/>
    <col min="2" max="2" width="38.7265625" style="98" customWidth="1"/>
    <col min="3" max="3" width="10.26953125" style="99" customWidth="1"/>
    <col min="4" max="4" width="22.7265625" style="98" customWidth="1"/>
    <col min="5" max="5" width="6.81640625" style="98" customWidth="1"/>
    <col min="6" max="6" width="39.453125" style="101" customWidth="1"/>
    <col min="7" max="7" width="8.1796875" style="102" customWidth="1"/>
    <col min="8" max="8" width="11.54296875" style="99" customWidth="1"/>
    <col min="9" max="9" width="10.1796875" style="99" customWidth="1"/>
    <col min="10" max="10" width="68.1796875" style="100" customWidth="1"/>
    <col min="11" max="16384" width="9.1796875" style="98"/>
  </cols>
  <sheetData>
    <row r="1" spans="1:10" s="95" customFormat="1" ht="12.75" customHeight="1" x14ac:dyDescent="0.35">
      <c r="A1" s="95" t="s">
        <v>440</v>
      </c>
      <c r="H1" s="96"/>
      <c r="I1" s="96"/>
      <c r="J1" s="96"/>
    </row>
    <row r="2" spans="1:10" s="97" customFormat="1" ht="39" x14ac:dyDescent="0.35">
      <c r="A2" s="82" t="s">
        <v>10</v>
      </c>
      <c r="B2" s="82" t="s">
        <v>444</v>
      </c>
      <c r="C2" s="82" t="s">
        <v>6</v>
      </c>
      <c r="D2" s="82" t="s">
        <v>466</v>
      </c>
      <c r="E2" s="82" t="s">
        <v>7</v>
      </c>
      <c r="F2" s="82" t="s">
        <v>8</v>
      </c>
      <c r="G2" s="83" t="s">
        <v>439</v>
      </c>
      <c r="H2" s="82" t="s">
        <v>3</v>
      </c>
      <c r="I2" s="82" t="s">
        <v>4</v>
      </c>
      <c r="J2" s="81" t="s">
        <v>5</v>
      </c>
    </row>
    <row r="3" spans="1:10" x14ac:dyDescent="0.35">
      <c r="A3" s="103" t="s">
        <v>441</v>
      </c>
      <c r="B3" s="103" t="s">
        <v>445</v>
      </c>
      <c r="C3" s="84" t="s">
        <v>14</v>
      </c>
      <c r="D3" s="85" t="str">
        <f t="shared" ref="D3:D34" si="0">A3&amp;C3</f>
        <v>BWBSmw1AM</v>
      </c>
      <c r="E3" s="85" t="s">
        <v>15</v>
      </c>
      <c r="F3" s="86" t="s">
        <v>16</v>
      </c>
      <c r="G3" s="87">
        <v>1</v>
      </c>
      <c r="H3" s="88" t="s">
        <v>19</v>
      </c>
      <c r="I3" s="88" t="s">
        <v>20</v>
      </c>
      <c r="J3" s="89"/>
    </row>
    <row r="4" spans="1:10" x14ac:dyDescent="0.35">
      <c r="A4" s="103" t="s">
        <v>441</v>
      </c>
      <c r="B4" s="103" t="s">
        <v>445</v>
      </c>
      <c r="C4" s="84" t="s">
        <v>21</v>
      </c>
      <c r="D4" s="85" t="str">
        <f t="shared" si="0"/>
        <v>BWBSmw1LL</v>
      </c>
      <c r="E4" s="85" t="s">
        <v>22</v>
      </c>
      <c r="F4" s="86" t="s">
        <v>23</v>
      </c>
      <c r="G4" s="87">
        <v>2</v>
      </c>
      <c r="H4" s="88" t="s">
        <v>19</v>
      </c>
      <c r="I4" s="88" t="s">
        <v>25</v>
      </c>
      <c r="J4" s="89"/>
    </row>
    <row r="5" spans="1:10" x14ac:dyDescent="0.35">
      <c r="A5" s="103" t="s">
        <v>441</v>
      </c>
      <c r="B5" s="103" t="s">
        <v>445</v>
      </c>
      <c r="C5" s="84" t="s">
        <v>26</v>
      </c>
      <c r="D5" s="85" t="str">
        <f t="shared" si="0"/>
        <v>BWBSmw1SW</v>
      </c>
      <c r="E5" s="85" t="s">
        <v>27</v>
      </c>
      <c r="F5" s="86" t="s">
        <v>28</v>
      </c>
      <c r="G5" s="90">
        <v>3</v>
      </c>
      <c r="H5" s="88" t="s">
        <v>19</v>
      </c>
      <c r="I5" s="88" t="s">
        <v>20</v>
      </c>
      <c r="J5" s="89"/>
    </row>
    <row r="6" spans="1:10" x14ac:dyDescent="0.35">
      <c r="A6" s="103" t="s">
        <v>441</v>
      </c>
      <c r="B6" s="103" t="s">
        <v>445</v>
      </c>
      <c r="C6" s="84" t="s">
        <v>31</v>
      </c>
      <c r="D6" s="85" t="str">
        <f t="shared" si="0"/>
        <v>BWBSmw1BL</v>
      </c>
      <c r="E6" s="85" t="s">
        <v>32</v>
      </c>
      <c r="F6" s="86" t="s">
        <v>33</v>
      </c>
      <c r="G6" s="87">
        <v>4</v>
      </c>
      <c r="H6" s="88" t="s">
        <v>19</v>
      </c>
      <c r="I6" s="88" t="s">
        <v>36</v>
      </c>
      <c r="J6" s="89"/>
    </row>
    <row r="7" spans="1:10" x14ac:dyDescent="0.35">
      <c r="A7" s="103" t="s">
        <v>441</v>
      </c>
      <c r="B7" s="103" t="s">
        <v>445</v>
      </c>
      <c r="C7" s="84" t="s">
        <v>37</v>
      </c>
      <c r="D7" s="85" t="str">
        <f t="shared" si="0"/>
        <v>BWBSmw1SO</v>
      </c>
      <c r="E7" s="85" t="s">
        <v>38</v>
      </c>
      <c r="F7" s="86" t="s">
        <v>39</v>
      </c>
      <c r="G7" s="90">
        <v>5</v>
      </c>
      <c r="H7" s="88" t="s">
        <v>19</v>
      </c>
      <c r="I7" s="88" t="s">
        <v>20</v>
      </c>
      <c r="J7" s="89"/>
    </row>
    <row r="8" spans="1:10" x14ac:dyDescent="0.35">
      <c r="A8" s="103" t="s">
        <v>441</v>
      </c>
      <c r="B8" s="103" t="s">
        <v>445</v>
      </c>
      <c r="C8" s="84" t="s">
        <v>42</v>
      </c>
      <c r="D8" s="85" t="str">
        <f t="shared" si="0"/>
        <v>BWBSmw1SC</v>
      </c>
      <c r="E8" s="85" t="s">
        <v>43</v>
      </c>
      <c r="F8" s="86" t="s">
        <v>44</v>
      </c>
      <c r="G8" s="90">
        <v>6</v>
      </c>
      <c r="H8" s="88" t="s">
        <v>19</v>
      </c>
      <c r="I8" s="88" t="s">
        <v>20</v>
      </c>
      <c r="J8" s="89" t="s">
        <v>45</v>
      </c>
    </row>
    <row r="9" spans="1:10" x14ac:dyDescent="0.35">
      <c r="A9" s="103" t="s">
        <v>441</v>
      </c>
      <c r="B9" s="103" t="s">
        <v>445</v>
      </c>
      <c r="C9" s="84" t="s">
        <v>46</v>
      </c>
      <c r="D9" s="85" t="str">
        <f t="shared" si="0"/>
        <v>BWBSmw1SH</v>
      </c>
      <c r="E9" s="85" t="s">
        <v>47</v>
      </c>
      <c r="F9" s="86" t="s">
        <v>48</v>
      </c>
      <c r="G9" s="90">
        <v>7</v>
      </c>
      <c r="H9" s="88" t="s">
        <v>19</v>
      </c>
      <c r="I9" s="88" t="s">
        <v>20</v>
      </c>
      <c r="J9" s="89"/>
    </row>
    <row r="10" spans="1:10" x14ac:dyDescent="0.35">
      <c r="A10" s="103" t="s">
        <v>441</v>
      </c>
      <c r="B10" s="103" t="s">
        <v>445</v>
      </c>
      <c r="C10" s="84" t="s">
        <v>50</v>
      </c>
      <c r="D10" s="85" t="str">
        <f t="shared" si="0"/>
        <v>BWBSmw1Fm02</v>
      </c>
      <c r="E10" s="85" t="s">
        <v>51</v>
      </c>
      <c r="F10" s="86" t="s">
        <v>52</v>
      </c>
      <c r="G10" s="87">
        <v>8</v>
      </c>
      <c r="H10" s="88" t="s">
        <v>55</v>
      </c>
      <c r="I10" s="88" t="s">
        <v>56</v>
      </c>
      <c r="J10" s="89" t="s">
        <v>57</v>
      </c>
    </row>
    <row r="11" spans="1:10" x14ac:dyDescent="0.35">
      <c r="A11" s="103" t="s">
        <v>441</v>
      </c>
      <c r="B11" s="103" t="s">
        <v>445</v>
      </c>
      <c r="C11" s="84" t="s">
        <v>58</v>
      </c>
      <c r="D11" s="85" t="str">
        <f t="shared" si="0"/>
        <v>BWBSmw1AM:ap</v>
      </c>
      <c r="E11" s="91" t="s">
        <v>59</v>
      </c>
      <c r="F11" s="86" t="s">
        <v>60</v>
      </c>
      <c r="G11" s="87">
        <v>11</v>
      </c>
      <c r="H11" s="88" t="s">
        <v>63</v>
      </c>
      <c r="I11" s="88" t="s">
        <v>64</v>
      </c>
      <c r="J11" s="89"/>
    </row>
    <row r="12" spans="1:10" x14ac:dyDescent="0.35">
      <c r="A12" s="103" t="s">
        <v>441</v>
      </c>
      <c r="B12" s="103" t="s">
        <v>445</v>
      </c>
      <c r="C12" s="84" t="s">
        <v>65</v>
      </c>
      <c r="D12" s="85" t="str">
        <f t="shared" si="0"/>
        <v>BWBSmw1LL:ak</v>
      </c>
      <c r="E12" s="91" t="s">
        <v>66</v>
      </c>
      <c r="F12" s="86" t="s">
        <v>67</v>
      </c>
      <c r="G12" s="87">
        <v>12</v>
      </c>
      <c r="H12" s="88" t="s">
        <v>63</v>
      </c>
      <c r="I12" s="88" t="s">
        <v>64</v>
      </c>
      <c r="J12" s="89"/>
    </row>
    <row r="13" spans="1:10" x14ac:dyDescent="0.35">
      <c r="A13" s="103" t="s">
        <v>441</v>
      </c>
      <c r="B13" s="103" t="s">
        <v>445</v>
      </c>
      <c r="C13" s="84" t="s">
        <v>70</v>
      </c>
      <c r="D13" s="85" t="str">
        <f t="shared" si="0"/>
        <v>BWBSmw1SW:as</v>
      </c>
      <c r="E13" s="91" t="s">
        <v>71</v>
      </c>
      <c r="F13" s="86" t="s">
        <v>72</v>
      </c>
      <c r="G13" s="90">
        <v>13</v>
      </c>
      <c r="H13" s="88" t="s">
        <v>63</v>
      </c>
      <c r="I13" s="88" t="s">
        <v>64</v>
      </c>
      <c r="J13" s="89"/>
    </row>
    <row r="14" spans="1:10" x14ac:dyDescent="0.35">
      <c r="A14" s="103" t="s">
        <v>441</v>
      </c>
      <c r="B14" s="103" t="s">
        <v>445</v>
      </c>
      <c r="C14" s="84" t="s">
        <v>75</v>
      </c>
      <c r="D14" s="85" t="str">
        <f t="shared" si="0"/>
        <v>BWBSmw1BL:al</v>
      </c>
      <c r="E14" s="91" t="s">
        <v>76</v>
      </c>
      <c r="F14" s="86" t="s">
        <v>77</v>
      </c>
      <c r="G14" s="87">
        <v>14</v>
      </c>
      <c r="H14" s="88" t="s">
        <v>63</v>
      </c>
      <c r="I14" s="88" t="s">
        <v>64</v>
      </c>
      <c r="J14" s="89"/>
    </row>
    <row r="15" spans="1:10" x14ac:dyDescent="0.35">
      <c r="A15" s="103" t="s">
        <v>441</v>
      </c>
      <c r="B15" s="103" t="s">
        <v>445</v>
      </c>
      <c r="C15" s="84" t="s">
        <v>80</v>
      </c>
      <c r="D15" s="85" t="str">
        <f t="shared" si="0"/>
        <v>BWBSmw1SC:ab</v>
      </c>
      <c r="E15" s="91" t="s">
        <v>81</v>
      </c>
      <c r="F15" s="86" t="s">
        <v>82</v>
      </c>
      <c r="G15" s="90">
        <v>15</v>
      </c>
      <c r="H15" s="88" t="s">
        <v>63</v>
      </c>
      <c r="I15" s="88" t="s">
        <v>64</v>
      </c>
      <c r="J15" s="89"/>
    </row>
    <row r="16" spans="1:10" ht="37.5" x14ac:dyDescent="0.35">
      <c r="A16" s="103" t="s">
        <v>441</v>
      </c>
      <c r="B16" s="103" t="s">
        <v>445</v>
      </c>
      <c r="C16" s="84" t="s">
        <v>85</v>
      </c>
      <c r="D16" s="85" t="str">
        <f t="shared" si="0"/>
        <v>BWBSmw1SC:ep</v>
      </c>
      <c r="E16" s="91" t="s">
        <v>81</v>
      </c>
      <c r="F16" s="86" t="s">
        <v>86</v>
      </c>
      <c r="G16" s="90">
        <v>16</v>
      </c>
      <c r="H16" s="88" t="s">
        <v>63</v>
      </c>
      <c r="I16" s="88" t="s">
        <v>88</v>
      </c>
      <c r="J16" s="92" t="s">
        <v>438</v>
      </c>
    </row>
    <row r="17" spans="1:10" x14ac:dyDescent="0.35">
      <c r="A17" s="103" t="s">
        <v>441</v>
      </c>
      <c r="B17" s="103" t="s">
        <v>445</v>
      </c>
      <c r="C17" s="84" t="s">
        <v>89</v>
      </c>
      <c r="D17" s="85" t="str">
        <f t="shared" si="0"/>
        <v>BWBSmw1SH:ac</v>
      </c>
      <c r="E17" s="91" t="s">
        <v>90</v>
      </c>
      <c r="F17" s="86" t="s">
        <v>91</v>
      </c>
      <c r="G17" s="90">
        <v>17</v>
      </c>
      <c r="H17" s="88" t="s">
        <v>63</v>
      </c>
      <c r="I17" s="88" t="s">
        <v>56</v>
      </c>
      <c r="J17" s="89"/>
    </row>
    <row r="18" spans="1:10" ht="50" x14ac:dyDescent="0.35">
      <c r="A18" s="103" t="s">
        <v>441</v>
      </c>
      <c r="B18" s="103" t="s">
        <v>445</v>
      </c>
      <c r="C18" s="84" t="s">
        <v>94</v>
      </c>
      <c r="D18" s="85" t="str">
        <f t="shared" si="0"/>
        <v>BWBSmw1SH:ep</v>
      </c>
      <c r="E18" s="91" t="s">
        <v>90</v>
      </c>
      <c r="F18" s="86" t="s">
        <v>95</v>
      </c>
      <c r="G18" s="90">
        <v>18</v>
      </c>
      <c r="H18" s="88" t="s">
        <v>63</v>
      </c>
      <c r="I18" s="88" t="s">
        <v>88</v>
      </c>
      <c r="J18" s="89" t="s">
        <v>96</v>
      </c>
    </row>
    <row r="19" spans="1:10" ht="25" x14ac:dyDescent="0.35">
      <c r="A19" s="103" t="s">
        <v>441</v>
      </c>
      <c r="B19" s="103" t="s">
        <v>465</v>
      </c>
      <c r="C19" s="84" t="s">
        <v>97</v>
      </c>
      <c r="D19" s="85" t="str">
        <f t="shared" si="0"/>
        <v>BWBSmw1BT</v>
      </c>
      <c r="E19" s="85" t="s">
        <v>98</v>
      </c>
      <c r="F19" s="86" t="s">
        <v>99</v>
      </c>
      <c r="G19" s="87">
        <v>19</v>
      </c>
      <c r="H19" s="88" t="s">
        <v>19</v>
      </c>
      <c r="I19" s="88" t="s">
        <v>36</v>
      </c>
      <c r="J19" s="89" t="s">
        <v>474</v>
      </c>
    </row>
    <row r="20" spans="1:10" x14ac:dyDescent="0.35">
      <c r="A20" s="103" t="s">
        <v>441</v>
      </c>
      <c r="B20" s="103" t="s">
        <v>465</v>
      </c>
      <c r="C20" s="84" t="s">
        <v>102</v>
      </c>
      <c r="D20" s="85" t="str">
        <f t="shared" si="0"/>
        <v>BWBSmw1TS</v>
      </c>
      <c r="E20" s="93" t="s">
        <v>103</v>
      </c>
      <c r="F20" s="86" t="s">
        <v>104</v>
      </c>
      <c r="G20" s="90">
        <v>20</v>
      </c>
      <c r="H20" s="88" t="s">
        <v>19</v>
      </c>
      <c r="I20" s="88" t="s">
        <v>107</v>
      </c>
      <c r="J20" s="89" t="s">
        <v>108</v>
      </c>
    </row>
    <row r="21" spans="1:10" ht="25" x14ac:dyDescent="0.35">
      <c r="A21" s="103" t="s">
        <v>441</v>
      </c>
      <c r="B21" s="103" t="s">
        <v>465</v>
      </c>
      <c r="C21" s="84" t="s">
        <v>109</v>
      </c>
      <c r="D21" s="85" t="str">
        <f t="shared" si="0"/>
        <v>BWBSmw1SE</v>
      </c>
      <c r="E21" s="85" t="s">
        <v>110</v>
      </c>
      <c r="F21" s="86" t="s">
        <v>111</v>
      </c>
      <c r="G21" s="90">
        <v>21</v>
      </c>
      <c r="H21" s="94" t="s">
        <v>87</v>
      </c>
      <c r="I21" s="94" t="s">
        <v>87</v>
      </c>
      <c r="J21" s="89" t="s">
        <v>114</v>
      </c>
    </row>
    <row r="22" spans="1:10" ht="37.5" x14ac:dyDescent="0.35">
      <c r="A22" s="103" t="s">
        <v>441</v>
      </c>
      <c r="B22" s="103" t="s">
        <v>465</v>
      </c>
      <c r="C22" s="84" t="s">
        <v>118</v>
      </c>
      <c r="D22" s="85" t="str">
        <f t="shared" si="0"/>
        <v>BWBSmw1WS</v>
      </c>
      <c r="E22" s="85" t="s">
        <v>110</v>
      </c>
      <c r="F22" s="86" t="s">
        <v>119</v>
      </c>
      <c r="G22" s="90">
        <v>22</v>
      </c>
      <c r="H22" s="88" t="s">
        <v>63</v>
      </c>
      <c r="I22" s="94" t="s">
        <v>87</v>
      </c>
      <c r="J22" s="89" t="s">
        <v>122</v>
      </c>
    </row>
    <row r="23" spans="1:10" x14ac:dyDescent="0.35">
      <c r="A23" s="103" t="s">
        <v>441</v>
      </c>
      <c r="B23" s="103" t="s">
        <v>465</v>
      </c>
      <c r="C23" s="84" t="s">
        <v>129</v>
      </c>
      <c r="D23" s="85" t="str">
        <f t="shared" si="0"/>
        <v>BWBSmw1WH</v>
      </c>
      <c r="E23" s="85" t="s">
        <v>110</v>
      </c>
      <c r="F23" s="86" t="s">
        <v>130</v>
      </c>
      <c r="G23" s="90">
        <v>23</v>
      </c>
      <c r="H23" s="88" t="s">
        <v>63</v>
      </c>
      <c r="I23" s="94" t="s">
        <v>87</v>
      </c>
      <c r="J23" s="89" t="s">
        <v>133</v>
      </c>
    </row>
    <row r="24" spans="1:10" ht="62.5" x14ac:dyDescent="0.35">
      <c r="A24" s="103" t="s">
        <v>441</v>
      </c>
      <c r="B24" s="103" t="s">
        <v>475</v>
      </c>
      <c r="C24" s="84" t="s">
        <v>136</v>
      </c>
      <c r="D24" s="85" t="str">
        <f t="shared" si="0"/>
        <v>BWBSmw1AS</v>
      </c>
      <c r="E24" s="85" t="s">
        <v>110</v>
      </c>
      <c r="F24" s="86" t="s">
        <v>137</v>
      </c>
      <c r="G24" s="87">
        <v>24</v>
      </c>
      <c r="H24" s="88" t="s">
        <v>63</v>
      </c>
      <c r="I24" s="94" t="s">
        <v>87</v>
      </c>
      <c r="J24" s="89" t="s">
        <v>476</v>
      </c>
    </row>
    <row r="25" spans="1:10" ht="37.5" x14ac:dyDescent="0.35">
      <c r="A25" s="103" t="s">
        <v>441</v>
      </c>
      <c r="B25" s="103" t="s">
        <v>477</v>
      </c>
      <c r="C25" s="84" t="s">
        <v>141</v>
      </c>
      <c r="D25" s="85" t="str">
        <f t="shared" si="0"/>
        <v>BWBSmw1WW</v>
      </c>
      <c r="E25" s="85" t="s">
        <v>110</v>
      </c>
      <c r="F25" s="86" t="s">
        <v>142</v>
      </c>
      <c r="G25" s="90">
        <v>25</v>
      </c>
      <c r="H25" s="94" t="s">
        <v>87</v>
      </c>
      <c r="I25" s="94" t="s">
        <v>87</v>
      </c>
      <c r="J25" s="92" t="s">
        <v>145</v>
      </c>
    </row>
    <row r="26" spans="1:10" x14ac:dyDescent="0.35">
      <c r="A26" s="103" t="s">
        <v>441</v>
      </c>
      <c r="B26" s="103" t="s">
        <v>478</v>
      </c>
      <c r="C26" s="84" t="s">
        <v>146</v>
      </c>
      <c r="D26" s="85" t="str">
        <f t="shared" si="0"/>
        <v>BWBSmw1CB</v>
      </c>
      <c r="E26" s="85" t="s">
        <v>87</v>
      </c>
      <c r="F26" s="86" t="s">
        <v>147</v>
      </c>
      <c r="G26" s="87">
        <v>26</v>
      </c>
      <c r="H26" s="94" t="s">
        <v>87</v>
      </c>
      <c r="I26" s="94" t="s">
        <v>87</v>
      </c>
      <c r="J26" s="89"/>
    </row>
    <row r="27" spans="1:10" x14ac:dyDescent="0.35">
      <c r="A27" s="103" t="s">
        <v>441</v>
      </c>
      <c r="B27" s="103" t="s">
        <v>479</v>
      </c>
      <c r="C27" s="84" t="s">
        <v>148</v>
      </c>
      <c r="D27" s="85" t="str">
        <f t="shared" si="0"/>
        <v>BWBSmw1CF</v>
      </c>
      <c r="E27" s="85" t="s">
        <v>87</v>
      </c>
      <c r="F27" s="86" t="s">
        <v>442</v>
      </c>
      <c r="G27" s="90">
        <v>27</v>
      </c>
      <c r="H27" s="94" t="s">
        <v>87</v>
      </c>
      <c r="I27" s="94" t="s">
        <v>87</v>
      </c>
      <c r="J27" s="89" t="s">
        <v>443</v>
      </c>
    </row>
    <row r="28" spans="1:10" x14ac:dyDescent="0.35">
      <c r="A28" s="103" t="s">
        <v>441</v>
      </c>
      <c r="B28" s="103" t="s">
        <v>478</v>
      </c>
      <c r="C28" s="84" t="s">
        <v>150</v>
      </c>
      <c r="D28" s="85" t="str">
        <f t="shared" si="0"/>
        <v>BWBSmw1ES</v>
      </c>
      <c r="E28" s="85" t="s">
        <v>87</v>
      </c>
      <c r="F28" s="86" t="s">
        <v>151</v>
      </c>
      <c r="G28" s="87">
        <v>28</v>
      </c>
      <c r="H28" s="94" t="s">
        <v>87</v>
      </c>
      <c r="I28" s="94" t="s">
        <v>87</v>
      </c>
      <c r="J28" s="89"/>
    </row>
    <row r="29" spans="1:10" x14ac:dyDescent="0.35">
      <c r="A29" s="103" t="s">
        <v>441</v>
      </c>
      <c r="B29" s="103" t="s">
        <v>478</v>
      </c>
      <c r="C29" s="84" t="s">
        <v>152</v>
      </c>
      <c r="D29" s="85" t="str">
        <f t="shared" si="0"/>
        <v>BWBSmw1GB</v>
      </c>
      <c r="E29" s="85" t="s">
        <v>87</v>
      </c>
      <c r="F29" s="86" t="s">
        <v>153</v>
      </c>
      <c r="G29" s="90">
        <v>29</v>
      </c>
      <c r="H29" s="94" t="s">
        <v>87</v>
      </c>
      <c r="I29" s="94" t="s">
        <v>87</v>
      </c>
      <c r="J29" s="89"/>
    </row>
    <row r="30" spans="1:10" x14ac:dyDescent="0.35">
      <c r="A30" s="103" t="s">
        <v>441</v>
      </c>
      <c r="B30" s="103" t="s">
        <v>479</v>
      </c>
      <c r="C30" s="84" t="s">
        <v>154</v>
      </c>
      <c r="D30" s="85" t="str">
        <f t="shared" si="0"/>
        <v>BWBSmw1GP</v>
      </c>
      <c r="E30" s="85" t="s">
        <v>87</v>
      </c>
      <c r="F30" s="86" t="s">
        <v>155</v>
      </c>
      <c r="G30" s="87">
        <v>30</v>
      </c>
      <c r="H30" s="94" t="s">
        <v>87</v>
      </c>
      <c r="I30" s="94" t="s">
        <v>87</v>
      </c>
      <c r="J30" s="89"/>
    </row>
    <row r="31" spans="1:10" x14ac:dyDescent="0.35">
      <c r="A31" s="103" t="s">
        <v>441</v>
      </c>
      <c r="B31" s="103" t="s">
        <v>249</v>
      </c>
      <c r="C31" s="84" t="s">
        <v>156</v>
      </c>
      <c r="D31" s="85" t="str">
        <f t="shared" si="0"/>
        <v>BWBSmw1LA</v>
      </c>
      <c r="E31" s="85" t="s">
        <v>87</v>
      </c>
      <c r="F31" s="86" t="s">
        <v>157</v>
      </c>
      <c r="G31" s="90">
        <v>31</v>
      </c>
      <c r="H31" s="94" t="s">
        <v>87</v>
      </c>
      <c r="I31" s="94" t="s">
        <v>87</v>
      </c>
      <c r="J31" s="89"/>
    </row>
    <row r="32" spans="1:10" x14ac:dyDescent="0.35">
      <c r="A32" s="103" t="s">
        <v>441</v>
      </c>
      <c r="B32" s="103" t="s">
        <v>479</v>
      </c>
      <c r="C32" s="84" t="s">
        <v>158</v>
      </c>
      <c r="D32" s="85" t="str">
        <f t="shared" si="0"/>
        <v>BWBSmw1MI</v>
      </c>
      <c r="E32" s="85" t="s">
        <v>87</v>
      </c>
      <c r="F32" s="86" t="s">
        <v>159</v>
      </c>
      <c r="G32" s="87">
        <v>32</v>
      </c>
      <c r="H32" s="94" t="s">
        <v>87</v>
      </c>
      <c r="I32" s="94" t="s">
        <v>87</v>
      </c>
      <c r="J32" s="89"/>
    </row>
    <row r="33" spans="1:10" x14ac:dyDescent="0.35">
      <c r="A33" s="103" t="s">
        <v>441</v>
      </c>
      <c r="B33" s="103" t="s">
        <v>465</v>
      </c>
      <c r="C33" s="84" t="s">
        <v>160</v>
      </c>
      <c r="D33" s="85" t="str">
        <f t="shared" si="0"/>
        <v>BWBSmw1OW</v>
      </c>
      <c r="E33" s="85" t="s">
        <v>87</v>
      </c>
      <c r="F33" s="86" t="s">
        <v>161</v>
      </c>
      <c r="G33" s="90">
        <v>33</v>
      </c>
      <c r="H33" s="94" t="s">
        <v>87</v>
      </c>
      <c r="I33" s="94" t="s">
        <v>87</v>
      </c>
      <c r="J33" s="89"/>
    </row>
    <row r="34" spans="1:10" x14ac:dyDescent="0.35">
      <c r="A34" s="103" t="s">
        <v>441</v>
      </c>
      <c r="B34" s="103" t="s">
        <v>465</v>
      </c>
      <c r="C34" s="84" t="s">
        <v>162</v>
      </c>
      <c r="D34" s="85" t="str">
        <f t="shared" si="0"/>
        <v>BWBSmw1PD</v>
      </c>
      <c r="E34" s="85" t="s">
        <v>87</v>
      </c>
      <c r="F34" s="86" t="s">
        <v>163</v>
      </c>
      <c r="G34" s="87">
        <v>34</v>
      </c>
      <c r="H34" s="94" t="s">
        <v>87</v>
      </c>
      <c r="I34" s="94" t="s">
        <v>87</v>
      </c>
      <c r="J34" s="89"/>
    </row>
    <row r="35" spans="1:10" x14ac:dyDescent="0.35">
      <c r="A35" s="103" t="s">
        <v>441</v>
      </c>
      <c r="B35" s="103" t="s">
        <v>249</v>
      </c>
      <c r="C35" s="84" t="s">
        <v>164</v>
      </c>
      <c r="D35" s="85" t="str">
        <f t="shared" ref="D35:D63" si="1">A35&amp;C35</f>
        <v>BWBSmw1RE</v>
      </c>
      <c r="E35" s="85" t="s">
        <v>87</v>
      </c>
      <c r="F35" s="86" t="s">
        <v>165</v>
      </c>
      <c r="G35" s="90">
        <v>35</v>
      </c>
      <c r="H35" s="94" t="s">
        <v>87</v>
      </c>
      <c r="I35" s="94" t="s">
        <v>87</v>
      </c>
      <c r="J35" s="89"/>
    </row>
    <row r="36" spans="1:10" x14ac:dyDescent="0.35">
      <c r="A36" s="103" t="s">
        <v>441</v>
      </c>
      <c r="B36" s="103" t="s">
        <v>249</v>
      </c>
      <c r="C36" s="84" t="s">
        <v>166</v>
      </c>
      <c r="D36" s="85" t="str">
        <f t="shared" si="1"/>
        <v>BWBSmw1RI</v>
      </c>
      <c r="E36" s="85" t="s">
        <v>87</v>
      </c>
      <c r="F36" s="86" t="s">
        <v>167</v>
      </c>
      <c r="G36" s="87">
        <v>36</v>
      </c>
      <c r="H36" s="94" t="s">
        <v>87</v>
      </c>
      <c r="I36" s="94" t="s">
        <v>87</v>
      </c>
      <c r="J36" s="89"/>
    </row>
    <row r="37" spans="1:10" x14ac:dyDescent="0.35">
      <c r="A37" s="103" t="s">
        <v>441</v>
      </c>
      <c r="B37" s="103" t="s">
        <v>479</v>
      </c>
      <c r="C37" s="84" t="s">
        <v>168</v>
      </c>
      <c r="D37" s="85" t="str">
        <f t="shared" si="1"/>
        <v>BWBSmw1RN</v>
      </c>
      <c r="E37" s="85" t="s">
        <v>87</v>
      </c>
      <c r="F37" s="86" t="s">
        <v>169</v>
      </c>
      <c r="G37" s="90">
        <v>37</v>
      </c>
      <c r="H37" s="94" t="s">
        <v>87</v>
      </c>
      <c r="I37" s="94" t="s">
        <v>87</v>
      </c>
      <c r="J37" s="89"/>
    </row>
    <row r="38" spans="1:10" x14ac:dyDescent="0.35">
      <c r="A38" s="103" t="s">
        <v>441</v>
      </c>
      <c r="B38" s="103" t="s">
        <v>478</v>
      </c>
      <c r="C38" s="84" t="s">
        <v>170</v>
      </c>
      <c r="D38" s="85" t="str">
        <f t="shared" si="1"/>
        <v>BWBSmw1RO</v>
      </c>
      <c r="E38" s="85" t="s">
        <v>87</v>
      </c>
      <c r="F38" s="86" t="s">
        <v>171</v>
      </c>
      <c r="G38" s="87">
        <v>38</v>
      </c>
      <c r="H38" s="94" t="s">
        <v>87</v>
      </c>
      <c r="I38" s="94" t="s">
        <v>87</v>
      </c>
      <c r="J38" s="89"/>
    </row>
    <row r="39" spans="1:10" x14ac:dyDescent="0.35">
      <c r="A39" s="103" t="s">
        <v>441</v>
      </c>
      <c r="B39" s="103" t="s">
        <v>479</v>
      </c>
      <c r="C39" s="84" t="s">
        <v>172</v>
      </c>
      <c r="D39" s="85" t="str">
        <f t="shared" si="1"/>
        <v>BWBSmw1RW</v>
      </c>
      <c r="E39" s="85" t="s">
        <v>87</v>
      </c>
      <c r="F39" s="86" t="s">
        <v>173</v>
      </c>
      <c r="G39" s="90">
        <v>39</v>
      </c>
      <c r="H39" s="94" t="s">
        <v>87</v>
      </c>
      <c r="I39" s="94" t="s">
        <v>87</v>
      </c>
      <c r="J39" s="89"/>
    </row>
    <row r="40" spans="1:10" x14ac:dyDescent="0.35">
      <c r="A40" s="103" t="s">
        <v>441</v>
      </c>
      <c r="B40" s="103" t="s">
        <v>479</v>
      </c>
      <c r="C40" s="84" t="s">
        <v>174</v>
      </c>
      <c r="D40" s="85" t="str">
        <f t="shared" si="1"/>
        <v>BWBSmw1RY</v>
      </c>
      <c r="E40" s="85" t="s">
        <v>87</v>
      </c>
      <c r="F40" s="86" t="s">
        <v>175</v>
      </c>
      <c r="G40" s="87">
        <v>40</v>
      </c>
      <c r="H40" s="94" t="s">
        <v>87</v>
      </c>
      <c r="I40" s="94" t="s">
        <v>87</v>
      </c>
      <c r="J40" s="89"/>
    </row>
    <row r="41" spans="1:10" x14ac:dyDescent="0.35">
      <c r="A41" s="103" t="s">
        <v>441</v>
      </c>
      <c r="B41" s="103" t="s">
        <v>479</v>
      </c>
      <c r="C41" s="84" t="s">
        <v>176</v>
      </c>
      <c r="D41" s="85" t="str">
        <f t="shared" si="1"/>
        <v>BWBSmw1RZ</v>
      </c>
      <c r="E41" s="85" t="s">
        <v>87</v>
      </c>
      <c r="F41" s="86" t="s">
        <v>177</v>
      </c>
      <c r="G41" s="90">
        <v>41</v>
      </c>
      <c r="H41" s="94" t="s">
        <v>87</v>
      </c>
      <c r="I41" s="94" t="s">
        <v>87</v>
      </c>
      <c r="J41" s="89"/>
    </row>
    <row r="42" spans="1:10" x14ac:dyDescent="0.35">
      <c r="A42" s="103" t="s">
        <v>441</v>
      </c>
      <c r="B42" s="103" t="s">
        <v>479</v>
      </c>
      <c r="C42" s="84" t="s">
        <v>178</v>
      </c>
      <c r="D42" s="85" t="str">
        <f t="shared" si="1"/>
        <v>BWBSmw1UR</v>
      </c>
      <c r="E42" s="85" t="s">
        <v>87</v>
      </c>
      <c r="F42" s="86" t="s">
        <v>179</v>
      </c>
      <c r="G42" s="87">
        <v>42</v>
      </c>
      <c r="H42" s="94" t="s">
        <v>87</v>
      </c>
      <c r="I42" s="94" t="s">
        <v>87</v>
      </c>
      <c r="J42" s="89"/>
    </row>
    <row r="43" spans="1:10" x14ac:dyDescent="0.35">
      <c r="A43" s="103" t="s">
        <v>458</v>
      </c>
      <c r="B43" s="103" t="s">
        <v>445</v>
      </c>
      <c r="C43" s="88" t="s">
        <v>471</v>
      </c>
      <c r="D43" s="88" t="str">
        <f t="shared" si="1"/>
        <v>BWBSwk1SM</v>
      </c>
      <c r="E43" s="94" t="s">
        <v>15</v>
      </c>
      <c r="F43" s="104" t="s">
        <v>470</v>
      </c>
      <c r="G43" s="106">
        <v>101</v>
      </c>
      <c r="H43" s="88"/>
      <c r="I43" s="88"/>
      <c r="J43" s="89"/>
    </row>
    <row r="44" spans="1:10" x14ac:dyDescent="0.35">
      <c r="A44" s="103" t="s">
        <v>458</v>
      </c>
      <c r="B44" s="103" t="s">
        <v>445</v>
      </c>
      <c r="C44" s="88" t="s">
        <v>26</v>
      </c>
      <c r="D44" s="85" t="str">
        <f t="shared" si="1"/>
        <v>BWBSwk1SW</v>
      </c>
      <c r="E44" s="94" t="s">
        <v>32</v>
      </c>
      <c r="F44" s="105" t="s">
        <v>460</v>
      </c>
      <c r="G44" s="106">
        <v>102</v>
      </c>
      <c r="H44" s="88"/>
      <c r="I44" s="88"/>
      <c r="J44" s="89"/>
    </row>
    <row r="45" spans="1:10" x14ac:dyDescent="0.35">
      <c r="A45" s="103" t="s">
        <v>458</v>
      </c>
      <c r="B45" s="103" t="s">
        <v>445</v>
      </c>
      <c r="C45" s="88" t="s">
        <v>459</v>
      </c>
      <c r="D45" s="85" t="str">
        <f t="shared" si="1"/>
        <v>BWBSwk1SW:ss</v>
      </c>
      <c r="E45" s="107" t="s">
        <v>76</v>
      </c>
      <c r="F45" s="105" t="s">
        <v>461</v>
      </c>
      <c r="G45" s="106">
        <v>103</v>
      </c>
      <c r="H45" s="88"/>
      <c r="I45" s="88"/>
      <c r="J45" s="89"/>
    </row>
    <row r="46" spans="1:10" x14ac:dyDescent="0.35">
      <c r="A46" s="103" t="s">
        <v>458</v>
      </c>
      <c r="B46" s="103" t="s">
        <v>445</v>
      </c>
      <c r="C46" s="88" t="s">
        <v>42</v>
      </c>
      <c r="D46" s="88" t="str">
        <f t="shared" si="1"/>
        <v>BWBSwk1SC</v>
      </c>
      <c r="E46" s="94" t="s">
        <v>38</v>
      </c>
      <c r="F46" s="103" t="s">
        <v>469</v>
      </c>
      <c r="G46" s="106">
        <v>105</v>
      </c>
      <c r="H46" s="88"/>
      <c r="I46" s="88"/>
      <c r="J46" s="89"/>
    </row>
    <row r="47" spans="1:10" x14ac:dyDescent="0.35">
      <c r="A47" s="103" t="s">
        <v>458</v>
      </c>
      <c r="B47" s="103" t="s">
        <v>478</v>
      </c>
      <c r="C47" s="88" t="s">
        <v>467</v>
      </c>
      <c r="D47" s="88" t="str">
        <f t="shared" si="1"/>
        <v>BWBSwk1TA</v>
      </c>
      <c r="E47" s="94" t="s">
        <v>87</v>
      </c>
      <c r="F47" s="104" t="s">
        <v>468</v>
      </c>
      <c r="G47" s="106">
        <v>106</v>
      </c>
      <c r="H47" s="88"/>
      <c r="I47" s="88"/>
      <c r="J47" s="89"/>
    </row>
    <row r="48" spans="1:10" x14ac:dyDescent="0.35">
      <c r="A48" s="103" t="s">
        <v>458</v>
      </c>
      <c r="B48" s="103" t="s">
        <v>478</v>
      </c>
      <c r="C48" s="88" t="s">
        <v>170</v>
      </c>
      <c r="D48" s="88" t="str">
        <f t="shared" si="1"/>
        <v>BWBSwk1RO</v>
      </c>
      <c r="E48" s="94" t="s">
        <v>87</v>
      </c>
      <c r="F48" s="104" t="s">
        <v>171</v>
      </c>
      <c r="G48" s="106">
        <v>107</v>
      </c>
      <c r="H48" s="88"/>
      <c r="I48" s="88"/>
      <c r="J48" s="89"/>
    </row>
    <row r="49" spans="1:10" x14ac:dyDescent="0.35">
      <c r="A49" s="103" t="s">
        <v>464</v>
      </c>
      <c r="B49" s="103" t="s">
        <v>445</v>
      </c>
      <c r="C49" s="88" t="s">
        <v>463</v>
      </c>
      <c r="D49" s="85" t="str">
        <f t="shared" si="1"/>
        <v>ESSFmv2FR</v>
      </c>
      <c r="E49" s="94" t="s">
        <v>15</v>
      </c>
      <c r="F49" s="105" t="s">
        <v>462</v>
      </c>
      <c r="G49" s="106">
        <v>201</v>
      </c>
      <c r="H49" s="88"/>
      <c r="I49" s="88"/>
      <c r="J49" s="89"/>
    </row>
    <row r="50" spans="1:10" x14ac:dyDescent="0.35">
      <c r="A50" s="103" t="s">
        <v>464</v>
      </c>
      <c r="B50" s="103" t="s">
        <v>445</v>
      </c>
      <c r="C50" s="88" t="s">
        <v>473</v>
      </c>
      <c r="D50" s="88" t="str">
        <f t="shared" si="1"/>
        <v>ESSFmv2FL</v>
      </c>
      <c r="E50" s="94" t="s">
        <v>22</v>
      </c>
      <c r="F50" s="104" t="s">
        <v>472</v>
      </c>
      <c r="G50" s="106">
        <v>202</v>
      </c>
      <c r="H50" s="88"/>
      <c r="I50" s="88"/>
      <c r="J50" s="89"/>
    </row>
    <row r="51" spans="1:10" x14ac:dyDescent="0.35">
      <c r="A51" s="103" t="s">
        <v>456</v>
      </c>
      <c r="B51" s="103" t="s">
        <v>445</v>
      </c>
      <c r="C51" s="88" t="s">
        <v>37</v>
      </c>
      <c r="D51" s="85" t="str">
        <f t="shared" si="1"/>
        <v>SBSwk2SO</v>
      </c>
      <c r="E51" s="94" t="s">
        <v>15</v>
      </c>
      <c r="F51" s="104" t="s">
        <v>446</v>
      </c>
      <c r="G51" s="106">
        <v>301</v>
      </c>
      <c r="H51" s="88"/>
      <c r="I51" s="88"/>
      <c r="J51" s="89"/>
    </row>
    <row r="52" spans="1:10" x14ac:dyDescent="0.35">
      <c r="A52" s="103" t="s">
        <v>456</v>
      </c>
      <c r="B52" s="103" t="s">
        <v>445</v>
      </c>
      <c r="C52" s="88" t="s">
        <v>452</v>
      </c>
      <c r="D52" s="85" t="str">
        <f t="shared" si="1"/>
        <v>SBSwk2LH</v>
      </c>
      <c r="E52" s="94" t="s">
        <v>22</v>
      </c>
      <c r="F52" s="104" t="s">
        <v>447</v>
      </c>
      <c r="G52" s="106">
        <v>302</v>
      </c>
      <c r="H52" s="88"/>
      <c r="I52" s="88"/>
      <c r="J52" s="89"/>
    </row>
    <row r="53" spans="1:10" x14ac:dyDescent="0.35">
      <c r="A53" s="103" t="s">
        <v>456</v>
      </c>
      <c r="B53" s="103" t="s">
        <v>445</v>
      </c>
      <c r="C53" s="88" t="s">
        <v>42</v>
      </c>
      <c r="D53" s="85" t="str">
        <f t="shared" si="1"/>
        <v>SBSwk2SC</v>
      </c>
      <c r="E53" s="94" t="s">
        <v>27</v>
      </c>
      <c r="F53" s="104" t="s">
        <v>448</v>
      </c>
      <c r="G53" s="106">
        <v>303</v>
      </c>
      <c r="H53" s="88"/>
      <c r="I53" s="88"/>
      <c r="J53" s="89"/>
    </row>
    <row r="54" spans="1:10" x14ac:dyDescent="0.35">
      <c r="A54" s="103" t="s">
        <v>456</v>
      </c>
      <c r="B54" s="103" t="s">
        <v>445</v>
      </c>
      <c r="C54" s="88" t="s">
        <v>453</v>
      </c>
      <c r="D54" s="85" t="str">
        <f t="shared" si="1"/>
        <v>SBSwk2BF</v>
      </c>
      <c r="E54" s="94" t="s">
        <v>32</v>
      </c>
      <c r="F54" s="104" t="s">
        <v>449</v>
      </c>
      <c r="G54" s="106">
        <v>304</v>
      </c>
      <c r="H54" s="88"/>
      <c r="I54" s="88"/>
      <c r="J54" s="89"/>
    </row>
    <row r="55" spans="1:10" x14ac:dyDescent="0.35">
      <c r="A55" s="103" t="s">
        <v>456</v>
      </c>
      <c r="B55" s="103" t="s">
        <v>445</v>
      </c>
      <c r="C55" s="88" t="s">
        <v>454</v>
      </c>
      <c r="D55" s="85" t="str">
        <f t="shared" si="1"/>
        <v>SBSwk2SD</v>
      </c>
      <c r="E55" s="94" t="s">
        <v>38</v>
      </c>
      <c r="F55" s="104" t="s">
        <v>450</v>
      </c>
      <c r="G55" s="106">
        <v>305</v>
      </c>
      <c r="H55" s="88"/>
      <c r="I55" s="88"/>
      <c r="J55" s="89"/>
    </row>
    <row r="56" spans="1:10" x14ac:dyDescent="0.35">
      <c r="A56" s="103" t="s">
        <v>456</v>
      </c>
      <c r="B56" s="103" t="s">
        <v>445</v>
      </c>
      <c r="C56" s="88" t="s">
        <v>46</v>
      </c>
      <c r="D56" s="85" t="str">
        <f t="shared" si="1"/>
        <v>SBSwk2SH</v>
      </c>
      <c r="E56" s="94" t="s">
        <v>43</v>
      </c>
      <c r="F56" s="104" t="s">
        <v>451</v>
      </c>
      <c r="G56" s="106">
        <v>306</v>
      </c>
      <c r="H56" s="88"/>
      <c r="I56" s="88"/>
      <c r="J56" s="89"/>
    </row>
    <row r="57" spans="1:10" x14ac:dyDescent="0.35">
      <c r="A57" s="103" t="s">
        <v>456</v>
      </c>
      <c r="B57" s="103" t="s">
        <v>445</v>
      </c>
      <c r="C57" s="88" t="s">
        <v>50</v>
      </c>
      <c r="D57" s="85" t="str">
        <f t="shared" si="1"/>
        <v>SBSwk2Fm02</v>
      </c>
      <c r="E57" s="94" t="s">
        <v>110</v>
      </c>
      <c r="F57" s="104" t="s">
        <v>52</v>
      </c>
      <c r="G57" s="106">
        <v>307</v>
      </c>
      <c r="H57" s="88"/>
      <c r="I57" s="88"/>
      <c r="J57" s="89"/>
    </row>
    <row r="58" spans="1:10" x14ac:dyDescent="0.35">
      <c r="A58" s="103" t="s">
        <v>456</v>
      </c>
      <c r="B58" s="103" t="s">
        <v>465</v>
      </c>
      <c r="C58" s="88" t="s">
        <v>115</v>
      </c>
      <c r="D58" s="85" t="str">
        <f t="shared" si="1"/>
        <v>SBSwk2Wf02</v>
      </c>
      <c r="E58" s="94" t="s">
        <v>110</v>
      </c>
      <c r="F58" s="104" t="s">
        <v>116</v>
      </c>
      <c r="G58" s="106">
        <v>308</v>
      </c>
      <c r="H58" s="88"/>
      <c r="I58" s="88"/>
      <c r="J58" s="89"/>
    </row>
    <row r="59" spans="1:10" x14ac:dyDescent="0.35">
      <c r="A59" s="103" t="s">
        <v>456</v>
      </c>
      <c r="B59" s="103" t="s">
        <v>465</v>
      </c>
      <c r="C59" s="88" t="s">
        <v>455</v>
      </c>
      <c r="D59" s="85" t="str">
        <f t="shared" si="1"/>
        <v>SBSwk2Wf13</v>
      </c>
      <c r="E59" s="94" t="s">
        <v>110</v>
      </c>
      <c r="F59" s="104" t="s">
        <v>457</v>
      </c>
      <c r="G59" s="106">
        <v>309</v>
      </c>
      <c r="H59" s="88"/>
      <c r="I59" s="88"/>
      <c r="J59" s="89"/>
    </row>
    <row r="60" spans="1:10" ht="14.5" x14ac:dyDescent="0.35">
      <c r="A60" s="103" t="s">
        <v>456</v>
      </c>
      <c r="B60" s="103" t="s">
        <v>479</v>
      </c>
      <c r="C60" s="22" t="s">
        <v>154</v>
      </c>
      <c r="D60" s="88" t="str">
        <f t="shared" si="1"/>
        <v>SBSwk2GP</v>
      </c>
      <c r="E60" s="94" t="s">
        <v>87</v>
      </c>
      <c r="F60" s="104" t="s">
        <v>155</v>
      </c>
      <c r="G60" s="106">
        <v>310</v>
      </c>
      <c r="H60" s="88"/>
      <c r="I60" s="88"/>
      <c r="J60" s="89"/>
    </row>
    <row r="61" spans="1:10" ht="14.5" x14ac:dyDescent="0.35">
      <c r="A61" s="103" t="s">
        <v>456</v>
      </c>
      <c r="B61" s="103" t="s">
        <v>479</v>
      </c>
      <c r="C61" s="22" t="s">
        <v>168</v>
      </c>
      <c r="D61" s="88" t="str">
        <f t="shared" si="1"/>
        <v>SBSwk2RN</v>
      </c>
      <c r="E61" s="94" t="s">
        <v>87</v>
      </c>
      <c r="F61" s="104" t="s">
        <v>169</v>
      </c>
      <c r="G61" s="106">
        <v>311</v>
      </c>
      <c r="H61" s="88"/>
      <c r="I61" s="88"/>
      <c r="J61" s="89"/>
    </row>
    <row r="62" spans="1:10" ht="14.5" x14ac:dyDescent="0.35">
      <c r="A62" s="103" t="s">
        <v>456</v>
      </c>
      <c r="B62" s="103" t="s">
        <v>479</v>
      </c>
      <c r="C62" s="22" t="s">
        <v>176</v>
      </c>
      <c r="D62" s="88" t="str">
        <f t="shared" si="1"/>
        <v>SBSwk2RZ</v>
      </c>
      <c r="E62" s="94" t="s">
        <v>87</v>
      </c>
      <c r="F62" s="104" t="s">
        <v>177</v>
      </c>
      <c r="G62" s="106">
        <v>312</v>
      </c>
      <c r="H62" s="88"/>
      <c r="I62" s="88"/>
      <c r="J62" s="89"/>
    </row>
    <row r="63" spans="1:10" x14ac:dyDescent="0.35">
      <c r="A63" s="103" t="s">
        <v>456</v>
      </c>
      <c r="B63" s="103" t="s">
        <v>478</v>
      </c>
      <c r="C63" s="88" t="s">
        <v>170</v>
      </c>
      <c r="D63" s="88" t="str">
        <f t="shared" si="1"/>
        <v>SBSwk2RO</v>
      </c>
      <c r="E63" s="94" t="s">
        <v>87</v>
      </c>
      <c r="F63" s="104" t="s">
        <v>171</v>
      </c>
      <c r="G63" s="106">
        <v>313</v>
      </c>
      <c r="H63" s="88"/>
      <c r="I63" s="88"/>
      <c r="J63" s="89"/>
    </row>
  </sheetData>
  <autoFilter ref="A2:J63" xr:uid="{A09A6FA5-1D93-42AF-BEEC-64B2A7908211}">
    <sortState xmlns:xlrd2="http://schemas.microsoft.com/office/spreadsheetml/2017/richdata2" ref="A3:J63">
      <sortCondition ref="G2:G53"/>
    </sortState>
  </autoFilter>
  <phoneticPr fontId="24" type="noConversion"/>
  <pageMargins left="0.6692913385826772" right="0.6692913385826772" top="0.98425196850393704" bottom="0.74803149606299213" header="0.23622047244094491" footer="0.23622047244094491"/>
  <pageSetup scale="59"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F9213-96A5-40F1-A3EE-16FBD693B88A}">
  <sheetPr>
    <pageSetUpPr fitToPage="1"/>
  </sheetPr>
  <dimension ref="A1:K57"/>
  <sheetViews>
    <sheetView topLeftCell="A17" zoomScaleNormal="100" workbookViewId="0"/>
  </sheetViews>
  <sheetFormatPr defaultColWidth="9.1796875" defaultRowHeight="12.5" x14ac:dyDescent="0.35"/>
  <cols>
    <col min="1" max="1" width="10.26953125" style="5" customWidth="1"/>
    <col min="2" max="2" width="6.81640625" style="6" customWidth="1"/>
    <col min="3" max="3" width="39.453125" style="7" customWidth="1"/>
    <col min="4" max="4" width="8.453125" style="4" customWidth="1"/>
    <col min="5" max="5" width="12.81640625" style="5" customWidth="1"/>
    <col min="6" max="6" width="11.81640625" style="5" customWidth="1"/>
    <col min="7" max="7" width="39" style="5" customWidth="1"/>
    <col min="8" max="8" width="9.453125" style="4" customWidth="1"/>
    <col min="9" max="9" width="11.54296875" style="5" customWidth="1"/>
    <col min="10" max="10" width="10.1796875" style="5" customWidth="1"/>
    <col min="11" max="11" width="68.1796875" style="8" customWidth="1"/>
    <col min="12" max="16384" width="9.1796875" style="6"/>
  </cols>
  <sheetData>
    <row r="1" spans="1:11" ht="14" x14ac:dyDescent="0.35">
      <c r="A1" s="56" t="s">
        <v>437</v>
      </c>
    </row>
    <row r="2" spans="1:11" ht="14" x14ac:dyDescent="0.35">
      <c r="A2" s="68" t="s">
        <v>0</v>
      </c>
    </row>
    <row r="3" spans="1:11" x14ac:dyDescent="0.35">
      <c r="A3" s="79" t="s">
        <v>436</v>
      </c>
    </row>
    <row r="4" spans="1:11" x14ac:dyDescent="0.35">
      <c r="A4" s="6" t="s">
        <v>180</v>
      </c>
    </row>
    <row r="5" spans="1:11" x14ac:dyDescent="0.35">
      <c r="A5" s="6" t="s">
        <v>181</v>
      </c>
    </row>
    <row r="6" spans="1:11" x14ac:dyDescent="0.35">
      <c r="A6" s="55" t="s">
        <v>182</v>
      </c>
    </row>
    <row r="8" spans="1:11" s="14" customFormat="1" ht="12.75" customHeight="1" x14ac:dyDescent="0.35">
      <c r="A8" s="108" t="s">
        <v>1</v>
      </c>
      <c r="B8" s="108"/>
      <c r="C8" s="108"/>
      <c r="D8" s="108"/>
      <c r="E8" s="109" t="s">
        <v>2</v>
      </c>
      <c r="F8" s="109"/>
      <c r="G8" s="109"/>
      <c r="H8" s="109"/>
      <c r="I8" s="80"/>
      <c r="J8" s="80"/>
      <c r="K8" s="80"/>
    </row>
    <row r="9" spans="1:11" s="9" customFormat="1" ht="39" x14ac:dyDescent="0.35">
      <c r="A9" s="15" t="s">
        <v>6</v>
      </c>
      <c r="B9" s="15" t="s">
        <v>7</v>
      </c>
      <c r="C9" s="15" t="s">
        <v>8</v>
      </c>
      <c r="D9" s="36" t="s">
        <v>9</v>
      </c>
      <c r="E9" s="57" t="s">
        <v>10</v>
      </c>
      <c r="F9" s="57" t="s">
        <v>11</v>
      </c>
      <c r="G9" s="57" t="s">
        <v>12</v>
      </c>
      <c r="H9" s="58" t="s">
        <v>13</v>
      </c>
      <c r="I9" s="78" t="s">
        <v>3</v>
      </c>
      <c r="J9" s="78" t="s">
        <v>4</v>
      </c>
      <c r="K9" s="78" t="s">
        <v>5</v>
      </c>
    </row>
    <row r="10" spans="1:11" x14ac:dyDescent="0.35">
      <c r="A10" s="17" t="s">
        <v>14</v>
      </c>
      <c r="B10" s="16" t="s">
        <v>15</v>
      </c>
      <c r="C10" s="18" t="s">
        <v>16</v>
      </c>
      <c r="D10" s="37">
        <v>1</v>
      </c>
      <c r="E10" s="59" t="s">
        <v>17</v>
      </c>
      <c r="F10" s="59">
        <v>101</v>
      </c>
      <c r="G10" s="60" t="s">
        <v>18</v>
      </c>
      <c r="H10" s="61">
        <v>1</v>
      </c>
      <c r="I10" s="10" t="s">
        <v>19</v>
      </c>
      <c r="J10" s="11" t="s">
        <v>20</v>
      </c>
      <c r="K10" s="12"/>
    </row>
    <row r="11" spans="1:11" x14ac:dyDescent="0.35">
      <c r="A11" s="17" t="s">
        <v>21</v>
      </c>
      <c r="B11" s="16" t="s">
        <v>22</v>
      </c>
      <c r="C11" s="18" t="s">
        <v>23</v>
      </c>
      <c r="D11" s="37">
        <v>2</v>
      </c>
      <c r="E11" s="59" t="s">
        <v>17</v>
      </c>
      <c r="F11" s="59">
        <v>102</v>
      </c>
      <c r="G11" s="60" t="s">
        <v>24</v>
      </c>
      <c r="H11" s="61">
        <v>3</v>
      </c>
      <c r="I11" s="10" t="s">
        <v>19</v>
      </c>
      <c r="J11" s="11" t="s">
        <v>25</v>
      </c>
      <c r="K11" s="12"/>
    </row>
    <row r="12" spans="1:11" x14ac:dyDescent="0.35">
      <c r="A12" s="17" t="s">
        <v>26</v>
      </c>
      <c r="B12" s="16" t="s">
        <v>27</v>
      </c>
      <c r="C12" s="18" t="s">
        <v>28</v>
      </c>
      <c r="D12" s="38">
        <v>3</v>
      </c>
      <c r="E12" s="59" t="s">
        <v>17</v>
      </c>
      <c r="F12" s="59" t="s">
        <v>29</v>
      </c>
      <c r="G12" s="60" t="s">
        <v>30</v>
      </c>
      <c r="H12" s="62">
        <v>4</v>
      </c>
      <c r="I12" s="10" t="s">
        <v>19</v>
      </c>
      <c r="J12" s="11" t="s">
        <v>20</v>
      </c>
      <c r="K12" s="12"/>
    </row>
    <row r="13" spans="1:11" x14ac:dyDescent="0.35">
      <c r="A13" s="17" t="s">
        <v>31</v>
      </c>
      <c r="B13" s="16" t="s">
        <v>32</v>
      </c>
      <c r="C13" s="18" t="s">
        <v>33</v>
      </c>
      <c r="D13" s="37">
        <v>4</v>
      </c>
      <c r="E13" s="59" t="s">
        <v>17</v>
      </c>
      <c r="F13" s="59" t="s">
        <v>34</v>
      </c>
      <c r="G13" s="60" t="s">
        <v>35</v>
      </c>
      <c r="H13" s="61">
        <v>5</v>
      </c>
      <c r="I13" s="10" t="s">
        <v>19</v>
      </c>
      <c r="J13" s="11" t="s">
        <v>36</v>
      </c>
      <c r="K13" s="12"/>
    </row>
    <row r="14" spans="1:11" x14ac:dyDescent="0.35">
      <c r="A14" s="17" t="s">
        <v>37</v>
      </c>
      <c r="B14" s="16" t="s">
        <v>38</v>
      </c>
      <c r="C14" s="18" t="s">
        <v>39</v>
      </c>
      <c r="D14" s="38">
        <v>5</v>
      </c>
      <c r="E14" s="59" t="s">
        <v>17</v>
      </c>
      <c r="F14" s="59" t="s">
        <v>40</v>
      </c>
      <c r="G14" s="60" t="s">
        <v>41</v>
      </c>
      <c r="H14" s="62">
        <v>6</v>
      </c>
      <c r="I14" s="10" t="s">
        <v>19</v>
      </c>
      <c r="J14" s="11" t="s">
        <v>20</v>
      </c>
      <c r="K14" s="12"/>
    </row>
    <row r="15" spans="1:11" x14ac:dyDescent="0.35">
      <c r="A15" s="17" t="s">
        <v>42</v>
      </c>
      <c r="B15" s="16" t="s">
        <v>43</v>
      </c>
      <c r="C15" s="18" t="s">
        <v>44</v>
      </c>
      <c r="D15" s="38">
        <v>6</v>
      </c>
      <c r="E15" s="59" t="s">
        <v>17</v>
      </c>
      <c r="F15" s="59">
        <v>101</v>
      </c>
      <c r="G15" s="60" t="s">
        <v>18</v>
      </c>
      <c r="H15" s="62">
        <v>2</v>
      </c>
      <c r="I15" s="10" t="s">
        <v>19</v>
      </c>
      <c r="J15" s="11" t="s">
        <v>20</v>
      </c>
      <c r="K15" s="12" t="s">
        <v>45</v>
      </c>
    </row>
    <row r="16" spans="1:11" x14ac:dyDescent="0.35">
      <c r="A16" s="17" t="s">
        <v>46</v>
      </c>
      <c r="B16" s="16" t="s">
        <v>47</v>
      </c>
      <c r="C16" s="18" t="s">
        <v>48</v>
      </c>
      <c r="D16" s="38">
        <v>7</v>
      </c>
      <c r="E16" s="59" t="s">
        <v>17</v>
      </c>
      <c r="F16" s="63" t="s">
        <v>49</v>
      </c>
      <c r="G16" s="60" t="s">
        <v>41</v>
      </c>
      <c r="H16" s="62">
        <v>7</v>
      </c>
      <c r="I16" s="10" t="s">
        <v>19</v>
      </c>
      <c r="J16" s="11" t="s">
        <v>20</v>
      </c>
      <c r="K16" s="12"/>
    </row>
    <row r="17" spans="1:11" x14ac:dyDescent="0.35">
      <c r="A17" s="17" t="s">
        <v>50</v>
      </c>
      <c r="B17" s="16" t="s">
        <v>51</v>
      </c>
      <c r="C17" s="18" t="s">
        <v>52</v>
      </c>
      <c r="D17" s="37">
        <v>8</v>
      </c>
      <c r="E17" s="59" t="s">
        <v>17</v>
      </c>
      <c r="F17" s="59" t="s">
        <v>53</v>
      </c>
      <c r="G17" s="60" t="s">
        <v>54</v>
      </c>
      <c r="H17" s="61">
        <v>8</v>
      </c>
      <c r="I17" s="10" t="s">
        <v>55</v>
      </c>
      <c r="J17" s="11" t="s">
        <v>56</v>
      </c>
      <c r="K17" s="12" t="s">
        <v>57</v>
      </c>
    </row>
    <row r="18" spans="1:11" x14ac:dyDescent="0.35">
      <c r="A18" s="17" t="s">
        <v>58</v>
      </c>
      <c r="B18" s="19" t="s">
        <v>59</v>
      </c>
      <c r="C18" s="18" t="s">
        <v>60</v>
      </c>
      <c r="D18" s="37">
        <v>11</v>
      </c>
      <c r="E18" s="59" t="s">
        <v>17</v>
      </c>
      <c r="F18" s="59" t="s">
        <v>61</v>
      </c>
      <c r="G18" s="60" t="s">
        <v>62</v>
      </c>
      <c r="H18" s="61">
        <v>11</v>
      </c>
      <c r="I18" s="10" t="s">
        <v>63</v>
      </c>
      <c r="J18" s="11" t="s">
        <v>64</v>
      </c>
      <c r="K18" s="12"/>
    </row>
    <row r="19" spans="1:11" x14ac:dyDescent="0.35">
      <c r="A19" s="17" t="s">
        <v>65</v>
      </c>
      <c r="B19" s="19" t="s">
        <v>66</v>
      </c>
      <c r="C19" s="18" t="s">
        <v>67</v>
      </c>
      <c r="D19" s="37">
        <v>12</v>
      </c>
      <c r="E19" s="59" t="s">
        <v>17</v>
      </c>
      <c r="F19" s="59" t="s">
        <v>68</v>
      </c>
      <c r="G19" s="60" t="s">
        <v>69</v>
      </c>
      <c r="H19" s="61">
        <v>12</v>
      </c>
      <c r="I19" s="10" t="s">
        <v>63</v>
      </c>
      <c r="J19" s="11" t="s">
        <v>64</v>
      </c>
      <c r="K19" s="12"/>
    </row>
    <row r="20" spans="1:11" x14ac:dyDescent="0.35">
      <c r="A20" s="17" t="s">
        <v>70</v>
      </c>
      <c r="B20" s="19" t="s">
        <v>71</v>
      </c>
      <c r="C20" s="18" t="s">
        <v>72</v>
      </c>
      <c r="D20" s="38">
        <v>13</v>
      </c>
      <c r="E20" s="59" t="s">
        <v>17</v>
      </c>
      <c r="F20" s="59" t="s">
        <v>73</v>
      </c>
      <c r="G20" s="60" t="s">
        <v>74</v>
      </c>
      <c r="H20" s="62">
        <v>13</v>
      </c>
      <c r="I20" s="10" t="s">
        <v>63</v>
      </c>
      <c r="J20" s="11" t="s">
        <v>64</v>
      </c>
      <c r="K20" s="12"/>
    </row>
    <row r="21" spans="1:11" x14ac:dyDescent="0.35">
      <c r="A21" s="17" t="s">
        <v>75</v>
      </c>
      <c r="B21" s="19" t="s">
        <v>76</v>
      </c>
      <c r="C21" s="18" t="s">
        <v>77</v>
      </c>
      <c r="D21" s="37">
        <v>14</v>
      </c>
      <c r="E21" s="59" t="s">
        <v>17</v>
      </c>
      <c r="F21" s="59" t="s">
        <v>78</v>
      </c>
      <c r="G21" s="60" t="s">
        <v>79</v>
      </c>
      <c r="H21" s="61">
        <v>14</v>
      </c>
      <c r="I21" s="10" t="s">
        <v>63</v>
      </c>
      <c r="J21" s="11" t="s">
        <v>64</v>
      </c>
      <c r="K21" s="12"/>
    </row>
    <row r="22" spans="1:11" x14ac:dyDescent="0.35">
      <c r="A22" s="17" t="s">
        <v>80</v>
      </c>
      <c r="B22" s="19" t="s">
        <v>81</v>
      </c>
      <c r="C22" s="18" t="s">
        <v>82</v>
      </c>
      <c r="D22" s="38">
        <v>15</v>
      </c>
      <c r="E22" s="59" t="s">
        <v>17</v>
      </c>
      <c r="F22" s="59" t="s">
        <v>83</v>
      </c>
      <c r="G22" s="60" t="s">
        <v>84</v>
      </c>
      <c r="H22" s="62">
        <v>15</v>
      </c>
      <c r="I22" s="10" t="s">
        <v>63</v>
      </c>
      <c r="J22" s="11" t="s">
        <v>64</v>
      </c>
      <c r="K22" s="12"/>
    </row>
    <row r="23" spans="1:11" ht="37.5" x14ac:dyDescent="0.35">
      <c r="A23" s="17" t="s">
        <v>85</v>
      </c>
      <c r="B23" s="19" t="s">
        <v>81</v>
      </c>
      <c r="C23" s="18" t="s">
        <v>86</v>
      </c>
      <c r="D23" s="38">
        <v>16</v>
      </c>
      <c r="E23" s="59" t="s">
        <v>17</v>
      </c>
      <c r="F23" s="59" t="s">
        <v>83</v>
      </c>
      <c r="G23" s="64" t="s">
        <v>87</v>
      </c>
      <c r="H23" s="62">
        <v>16</v>
      </c>
      <c r="I23" s="10" t="s">
        <v>63</v>
      </c>
      <c r="J23" s="11" t="s">
        <v>88</v>
      </c>
      <c r="K23" s="13" t="s">
        <v>435</v>
      </c>
    </row>
    <row r="24" spans="1:11" x14ac:dyDescent="0.35">
      <c r="A24" s="17" t="s">
        <v>89</v>
      </c>
      <c r="B24" s="19" t="s">
        <v>90</v>
      </c>
      <c r="C24" s="18" t="s">
        <v>91</v>
      </c>
      <c r="D24" s="38">
        <v>17</v>
      </c>
      <c r="E24" s="59" t="s">
        <v>17</v>
      </c>
      <c r="F24" s="59" t="s">
        <v>92</v>
      </c>
      <c r="G24" s="60" t="s">
        <v>93</v>
      </c>
      <c r="H24" s="62">
        <v>17</v>
      </c>
      <c r="I24" s="10" t="s">
        <v>63</v>
      </c>
      <c r="J24" s="11" t="s">
        <v>56</v>
      </c>
      <c r="K24" s="12"/>
    </row>
    <row r="25" spans="1:11" ht="50" x14ac:dyDescent="0.35">
      <c r="A25" s="17" t="s">
        <v>94</v>
      </c>
      <c r="B25" s="19" t="s">
        <v>90</v>
      </c>
      <c r="C25" s="18" t="s">
        <v>95</v>
      </c>
      <c r="D25" s="38">
        <v>18</v>
      </c>
      <c r="E25" s="59" t="s">
        <v>17</v>
      </c>
      <c r="F25" s="59" t="s">
        <v>92</v>
      </c>
      <c r="G25" s="64" t="s">
        <v>87</v>
      </c>
      <c r="H25" s="62">
        <v>18</v>
      </c>
      <c r="I25" s="10" t="s">
        <v>63</v>
      </c>
      <c r="J25" s="11" t="s">
        <v>88</v>
      </c>
      <c r="K25" s="12" t="s">
        <v>96</v>
      </c>
    </row>
    <row r="26" spans="1:11" x14ac:dyDescent="0.35">
      <c r="A26" s="17" t="s">
        <v>97</v>
      </c>
      <c r="B26" s="16" t="s">
        <v>98</v>
      </c>
      <c r="C26" s="18" t="s">
        <v>99</v>
      </c>
      <c r="D26" s="37">
        <v>71</v>
      </c>
      <c r="E26" s="59" t="s">
        <v>17</v>
      </c>
      <c r="F26" s="59" t="s">
        <v>100</v>
      </c>
      <c r="G26" s="60" t="s">
        <v>101</v>
      </c>
      <c r="H26" s="61">
        <v>71</v>
      </c>
      <c r="I26" s="10" t="s">
        <v>19</v>
      </c>
      <c r="J26" s="11" t="s">
        <v>36</v>
      </c>
      <c r="K26" s="12"/>
    </row>
    <row r="27" spans="1:11" x14ac:dyDescent="0.35">
      <c r="A27" s="17" t="s">
        <v>102</v>
      </c>
      <c r="B27" s="20" t="s">
        <v>103</v>
      </c>
      <c r="C27" s="18" t="s">
        <v>104</v>
      </c>
      <c r="D27" s="38">
        <v>72</v>
      </c>
      <c r="E27" s="59" t="s">
        <v>17</v>
      </c>
      <c r="F27" s="63" t="s">
        <v>105</v>
      </c>
      <c r="G27" s="64" t="s">
        <v>106</v>
      </c>
      <c r="H27" s="62">
        <v>72</v>
      </c>
      <c r="I27" s="10" t="s">
        <v>19</v>
      </c>
      <c r="J27" s="11" t="s">
        <v>107</v>
      </c>
      <c r="K27" s="12" t="s">
        <v>108</v>
      </c>
    </row>
    <row r="28" spans="1:11" ht="25" x14ac:dyDescent="0.35">
      <c r="A28" s="17" t="s">
        <v>109</v>
      </c>
      <c r="B28" s="16" t="s">
        <v>110</v>
      </c>
      <c r="C28" s="18" t="s">
        <v>111</v>
      </c>
      <c r="D28" s="38">
        <v>81</v>
      </c>
      <c r="E28" s="59" t="s">
        <v>17</v>
      </c>
      <c r="F28" s="65" t="s">
        <v>112</v>
      </c>
      <c r="G28" s="60" t="s">
        <v>113</v>
      </c>
      <c r="H28" s="62">
        <v>81</v>
      </c>
      <c r="I28" s="46" t="s">
        <v>87</v>
      </c>
      <c r="J28" s="42" t="s">
        <v>87</v>
      </c>
      <c r="K28" s="12" t="s">
        <v>114</v>
      </c>
    </row>
    <row r="29" spans="1:11" x14ac:dyDescent="0.35">
      <c r="A29" s="17" t="s">
        <v>109</v>
      </c>
      <c r="B29" s="16" t="s">
        <v>110</v>
      </c>
      <c r="C29" s="18" t="s">
        <v>111</v>
      </c>
      <c r="D29" s="38">
        <v>81</v>
      </c>
      <c r="E29" s="59" t="s">
        <v>17</v>
      </c>
      <c r="F29" s="65" t="s">
        <v>115</v>
      </c>
      <c r="G29" s="60" t="s">
        <v>116</v>
      </c>
      <c r="H29" s="62">
        <v>81</v>
      </c>
      <c r="I29" s="46" t="s">
        <v>87</v>
      </c>
      <c r="J29" s="42" t="s">
        <v>87</v>
      </c>
      <c r="K29" s="12" t="s">
        <v>117</v>
      </c>
    </row>
    <row r="30" spans="1:11" ht="37.5" x14ac:dyDescent="0.35">
      <c r="A30" s="17" t="s">
        <v>118</v>
      </c>
      <c r="B30" s="16" t="s">
        <v>110</v>
      </c>
      <c r="C30" s="18" t="s">
        <v>119</v>
      </c>
      <c r="D30" s="38">
        <v>82</v>
      </c>
      <c r="E30" s="59" t="s">
        <v>17</v>
      </c>
      <c r="F30" s="65" t="s">
        <v>120</v>
      </c>
      <c r="G30" s="60" t="s">
        <v>121</v>
      </c>
      <c r="H30" s="62">
        <v>82</v>
      </c>
      <c r="I30" s="10" t="s">
        <v>63</v>
      </c>
      <c r="J30" s="42" t="s">
        <v>87</v>
      </c>
      <c r="K30" s="12" t="s">
        <v>122</v>
      </c>
    </row>
    <row r="31" spans="1:11" ht="25" x14ac:dyDescent="0.35">
      <c r="A31" s="17" t="s">
        <v>109</v>
      </c>
      <c r="B31" s="16" t="s">
        <v>110</v>
      </c>
      <c r="C31" s="18" t="s">
        <v>111</v>
      </c>
      <c r="D31" s="38">
        <v>83</v>
      </c>
      <c r="E31" s="59" t="s">
        <v>17</v>
      </c>
      <c r="F31" s="65" t="s">
        <v>123</v>
      </c>
      <c r="G31" s="60" t="s">
        <v>124</v>
      </c>
      <c r="H31" s="62">
        <v>83</v>
      </c>
      <c r="I31" s="46" t="s">
        <v>87</v>
      </c>
      <c r="J31" s="42" t="s">
        <v>87</v>
      </c>
      <c r="K31" s="12" t="s">
        <v>125</v>
      </c>
    </row>
    <row r="32" spans="1:11" x14ac:dyDescent="0.35">
      <c r="A32" s="17" t="s">
        <v>109</v>
      </c>
      <c r="B32" s="16">
        <v>0</v>
      </c>
      <c r="C32" s="18" t="s">
        <v>111</v>
      </c>
      <c r="D32" s="38">
        <v>84</v>
      </c>
      <c r="E32" s="59" t="s">
        <v>17</v>
      </c>
      <c r="F32" s="65" t="s">
        <v>126</v>
      </c>
      <c r="G32" s="60" t="s">
        <v>127</v>
      </c>
      <c r="H32" s="62">
        <v>84</v>
      </c>
      <c r="I32" s="46" t="s">
        <v>87</v>
      </c>
      <c r="J32" s="42" t="s">
        <v>87</v>
      </c>
      <c r="K32" s="12" t="s">
        <v>128</v>
      </c>
    </row>
    <row r="33" spans="1:11" x14ac:dyDescent="0.35">
      <c r="A33" s="17" t="s">
        <v>129</v>
      </c>
      <c r="B33" s="16" t="s">
        <v>110</v>
      </c>
      <c r="C33" s="18" t="s">
        <v>130</v>
      </c>
      <c r="D33" s="38">
        <v>85</v>
      </c>
      <c r="E33" s="59" t="s">
        <v>17</v>
      </c>
      <c r="F33" s="65" t="s">
        <v>131</v>
      </c>
      <c r="G33" s="60" t="s">
        <v>132</v>
      </c>
      <c r="H33" s="62">
        <v>85</v>
      </c>
      <c r="I33" s="10" t="s">
        <v>63</v>
      </c>
      <c r="J33" s="42" t="s">
        <v>87</v>
      </c>
      <c r="K33" s="12" t="s">
        <v>133</v>
      </c>
    </row>
    <row r="34" spans="1:11" x14ac:dyDescent="0.35">
      <c r="A34" s="17" t="s">
        <v>129</v>
      </c>
      <c r="B34" s="16" t="s">
        <v>110</v>
      </c>
      <c r="C34" s="18" t="s">
        <v>130</v>
      </c>
      <c r="D34" s="38">
        <v>86</v>
      </c>
      <c r="E34" s="59" t="s">
        <v>17</v>
      </c>
      <c r="F34" s="65" t="s">
        <v>134</v>
      </c>
      <c r="G34" s="60" t="s">
        <v>135</v>
      </c>
      <c r="H34" s="62">
        <v>86</v>
      </c>
      <c r="I34" s="10" t="s">
        <v>63</v>
      </c>
      <c r="J34" s="42" t="s">
        <v>87</v>
      </c>
      <c r="K34" s="12" t="s">
        <v>133</v>
      </c>
    </row>
    <row r="35" spans="1:11" ht="62.5" x14ac:dyDescent="0.35">
      <c r="A35" s="17" t="s">
        <v>136</v>
      </c>
      <c r="B35" s="16" t="s">
        <v>110</v>
      </c>
      <c r="C35" s="18" t="s">
        <v>137</v>
      </c>
      <c r="D35" s="37">
        <v>91</v>
      </c>
      <c r="E35" s="59" t="s">
        <v>17</v>
      </c>
      <c r="F35" s="66" t="s">
        <v>138</v>
      </c>
      <c r="G35" s="60" t="s">
        <v>139</v>
      </c>
      <c r="H35" s="61">
        <v>91</v>
      </c>
      <c r="I35" s="10" t="s">
        <v>63</v>
      </c>
      <c r="J35" s="42" t="s">
        <v>87</v>
      </c>
      <c r="K35" s="12" t="s">
        <v>140</v>
      </c>
    </row>
    <row r="36" spans="1:11" ht="37.5" x14ac:dyDescent="0.35">
      <c r="A36" s="17" t="s">
        <v>141</v>
      </c>
      <c r="B36" s="16" t="s">
        <v>110</v>
      </c>
      <c r="C36" s="18" t="s">
        <v>142</v>
      </c>
      <c r="D36" s="38">
        <v>92</v>
      </c>
      <c r="E36" s="59" t="s">
        <v>17</v>
      </c>
      <c r="F36" s="66" t="s">
        <v>143</v>
      </c>
      <c r="G36" s="60" t="s">
        <v>144</v>
      </c>
      <c r="H36" s="62">
        <v>92</v>
      </c>
      <c r="I36" s="46" t="s">
        <v>87</v>
      </c>
      <c r="J36" s="42" t="s">
        <v>87</v>
      </c>
      <c r="K36" s="13" t="s">
        <v>145</v>
      </c>
    </row>
    <row r="37" spans="1:11" x14ac:dyDescent="0.35">
      <c r="A37" s="17" t="s">
        <v>146</v>
      </c>
      <c r="B37" s="16" t="s">
        <v>87</v>
      </c>
      <c r="C37" s="18" t="s">
        <v>147</v>
      </c>
      <c r="D37" s="38">
        <v>99</v>
      </c>
      <c r="E37" s="59" t="s">
        <v>17</v>
      </c>
      <c r="F37" s="66" t="s">
        <v>146</v>
      </c>
      <c r="G37" s="67" t="s">
        <v>147</v>
      </c>
      <c r="H37" s="62">
        <v>99</v>
      </c>
      <c r="I37" s="42" t="s">
        <v>87</v>
      </c>
      <c r="J37" s="42" t="s">
        <v>87</v>
      </c>
      <c r="K37" s="12"/>
    </row>
    <row r="38" spans="1:11" x14ac:dyDescent="0.35">
      <c r="A38" s="17" t="s">
        <v>148</v>
      </c>
      <c r="B38" s="16" t="s">
        <v>87</v>
      </c>
      <c r="C38" s="18" t="s">
        <v>149</v>
      </c>
      <c r="D38" s="38">
        <v>99</v>
      </c>
      <c r="E38" s="59" t="s">
        <v>17</v>
      </c>
      <c r="F38" s="66" t="s">
        <v>148</v>
      </c>
      <c r="G38" s="67" t="s">
        <v>149</v>
      </c>
      <c r="H38" s="62">
        <v>99</v>
      </c>
      <c r="I38" s="42" t="s">
        <v>87</v>
      </c>
      <c r="J38" s="42" t="s">
        <v>87</v>
      </c>
      <c r="K38" s="12"/>
    </row>
    <row r="39" spans="1:11" x14ac:dyDescent="0.35">
      <c r="A39" s="17" t="s">
        <v>150</v>
      </c>
      <c r="B39" s="16" t="s">
        <v>87</v>
      </c>
      <c r="C39" s="18" t="s">
        <v>151</v>
      </c>
      <c r="D39" s="38">
        <v>99</v>
      </c>
      <c r="E39" s="59" t="s">
        <v>17</v>
      </c>
      <c r="F39" s="66" t="s">
        <v>150</v>
      </c>
      <c r="G39" s="67" t="s">
        <v>151</v>
      </c>
      <c r="H39" s="62">
        <v>99</v>
      </c>
      <c r="I39" s="42" t="s">
        <v>87</v>
      </c>
      <c r="J39" s="42" t="s">
        <v>87</v>
      </c>
      <c r="K39" s="12"/>
    </row>
    <row r="40" spans="1:11" x14ac:dyDescent="0.35">
      <c r="A40" s="17" t="s">
        <v>152</v>
      </c>
      <c r="B40" s="16" t="s">
        <v>87</v>
      </c>
      <c r="C40" s="18" t="s">
        <v>153</v>
      </c>
      <c r="D40" s="38">
        <v>99</v>
      </c>
      <c r="E40" s="59" t="s">
        <v>17</v>
      </c>
      <c r="F40" s="66" t="s">
        <v>152</v>
      </c>
      <c r="G40" s="67" t="s">
        <v>153</v>
      </c>
      <c r="H40" s="62">
        <v>99</v>
      </c>
      <c r="I40" s="42" t="s">
        <v>87</v>
      </c>
      <c r="J40" s="42" t="s">
        <v>87</v>
      </c>
      <c r="K40" s="12"/>
    </row>
    <row r="41" spans="1:11" x14ac:dyDescent="0.35">
      <c r="A41" s="17" t="s">
        <v>154</v>
      </c>
      <c r="B41" s="16" t="s">
        <v>87</v>
      </c>
      <c r="C41" s="18" t="s">
        <v>155</v>
      </c>
      <c r="D41" s="38">
        <v>99</v>
      </c>
      <c r="E41" s="59" t="s">
        <v>17</v>
      </c>
      <c r="F41" s="66" t="s">
        <v>154</v>
      </c>
      <c r="G41" s="67" t="s">
        <v>155</v>
      </c>
      <c r="H41" s="62">
        <v>99</v>
      </c>
      <c r="I41" s="42" t="s">
        <v>87</v>
      </c>
      <c r="J41" s="42" t="s">
        <v>87</v>
      </c>
      <c r="K41" s="12"/>
    </row>
    <row r="42" spans="1:11" x14ac:dyDescent="0.35">
      <c r="A42" s="17" t="s">
        <v>156</v>
      </c>
      <c r="B42" s="16" t="s">
        <v>87</v>
      </c>
      <c r="C42" s="18" t="s">
        <v>157</v>
      </c>
      <c r="D42" s="38">
        <v>99</v>
      </c>
      <c r="E42" s="59" t="s">
        <v>17</v>
      </c>
      <c r="F42" s="66" t="s">
        <v>156</v>
      </c>
      <c r="G42" s="67" t="s">
        <v>157</v>
      </c>
      <c r="H42" s="62">
        <v>99</v>
      </c>
      <c r="I42" s="42" t="s">
        <v>87</v>
      </c>
      <c r="J42" s="42" t="s">
        <v>87</v>
      </c>
      <c r="K42" s="12"/>
    </row>
    <row r="43" spans="1:11" x14ac:dyDescent="0.35">
      <c r="A43" s="17" t="s">
        <v>158</v>
      </c>
      <c r="B43" s="16" t="s">
        <v>87</v>
      </c>
      <c r="C43" s="18" t="s">
        <v>159</v>
      </c>
      <c r="D43" s="38">
        <v>99</v>
      </c>
      <c r="E43" s="59" t="s">
        <v>17</v>
      </c>
      <c r="F43" s="66" t="s">
        <v>158</v>
      </c>
      <c r="G43" s="67" t="s">
        <v>159</v>
      </c>
      <c r="H43" s="62">
        <v>99</v>
      </c>
      <c r="I43" s="42" t="s">
        <v>87</v>
      </c>
      <c r="J43" s="42" t="s">
        <v>87</v>
      </c>
      <c r="K43" s="12"/>
    </row>
    <row r="44" spans="1:11" x14ac:dyDescent="0.35">
      <c r="A44" s="17" t="s">
        <v>160</v>
      </c>
      <c r="B44" s="16" t="s">
        <v>87</v>
      </c>
      <c r="C44" s="18" t="s">
        <v>161</v>
      </c>
      <c r="D44" s="38">
        <v>99</v>
      </c>
      <c r="E44" s="59" t="s">
        <v>17</v>
      </c>
      <c r="F44" s="66" t="s">
        <v>160</v>
      </c>
      <c r="G44" s="67" t="s">
        <v>161</v>
      </c>
      <c r="H44" s="62">
        <v>99</v>
      </c>
      <c r="I44" s="42" t="s">
        <v>87</v>
      </c>
      <c r="J44" s="42" t="s">
        <v>87</v>
      </c>
      <c r="K44" s="12"/>
    </row>
    <row r="45" spans="1:11" x14ac:dyDescent="0.35">
      <c r="A45" s="17" t="s">
        <v>162</v>
      </c>
      <c r="B45" s="16" t="s">
        <v>87</v>
      </c>
      <c r="C45" s="18" t="s">
        <v>163</v>
      </c>
      <c r="D45" s="38">
        <v>99</v>
      </c>
      <c r="E45" s="59" t="s">
        <v>17</v>
      </c>
      <c r="F45" s="66" t="s">
        <v>162</v>
      </c>
      <c r="G45" s="67" t="s">
        <v>163</v>
      </c>
      <c r="H45" s="62">
        <v>99</v>
      </c>
      <c r="I45" s="42" t="s">
        <v>87</v>
      </c>
      <c r="J45" s="42" t="s">
        <v>87</v>
      </c>
      <c r="K45" s="12"/>
    </row>
    <row r="46" spans="1:11" x14ac:dyDescent="0.35">
      <c r="A46" s="17" t="s">
        <v>164</v>
      </c>
      <c r="B46" s="16" t="s">
        <v>87</v>
      </c>
      <c r="C46" s="18" t="s">
        <v>165</v>
      </c>
      <c r="D46" s="38">
        <v>99</v>
      </c>
      <c r="E46" s="59" t="s">
        <v>17</v>
      </c>
      <c r="F46" s="66" t="s">
        <v>164</v>
      </c>
      <c r="G46" s="67" t="s">
        <v>165</v>
      </c>
      <c r="H46" s="62">
        <v>99</v>
      </c>
      <c r="I46" s="42" t="s">
        <v>87</v>
      </c>
      <c r="J46" s="42" t="s">
        <v>87</v>
      </c>
      <c r="K46" s="12"/>
    </row>
    <row r="47" spans="1:11" x14ac:dyDescent="0.35">
      <c r="A47" s="17" t="s">
        <v>166</v>
      </c>
      <c r="B47" s="16" t="s">
        <v>87</v>
      </c>
      <c r="C47" s="18" t="s">
        <v>167</v>
      </c>
      <c r="D47" s="38">
        <v>99</v>
      </c>
      <c r="E47" s="59" t="s">
        <v>17</v>
      </c>
      <c r="F47" s="66" t="s">
        <v>166</v>
      </c>
      <c r="G47" s="67" t="s">
        <v>167</v>
      </c>
      <c r="H47" s="62">
        <v>99</v>
      </c>
      <c r="I47" s="42" t="s">
        <v>87</v>
      </c>
      <c r="J47" s="42" t="s">
        <v>87</v>
      </c>
      <c r="K47" s="12"/>
    </row>
    <row r="48" spans="1:11" x14ac:dyDescent="0.35">
      <c r="A48" s="17" t="s">
        <v>168</v>
      </c>
      <c r="B48" s="16" t="s">
        <v>87</v>
      </c>
      <c r="C48" s="18" t="s">
        <v>169</v>
      </c>
      <c r="D48" s="38">
        <v>99</v>
      </c>
      <c r="E48" s="59" t="s">
        <v>17</v>
      </c>
      <c r="F48" s="66" t="s">
        <v>168</v>
      </c>
      <c r="G48" s="67" t="s">
        <v>169</v>
      </c>
      <c r="H48" s="62">
        <v>99</v>
      </c>
      <c r="I48" s="42" t="s">
        <v>87</v>
      </c>
      <c r="J48" s="42" t="s">
        <v>87</v>
      </c>
      <c r="K48" s="12"/>
    </row>
    <row r="49" spans="1:11" x14ac:dyDescent="0.35">
      <c r="A49" s="17" t="s">
        <v>170</v>
      </c>
      <c r="B49" s="16" t="s">
        <v>87</v>
      </c>
      <c r="C49" s="18" t="s">
        <v>171</v>
      </c>
      <c r="D49" s="38">
        <v>99</v>
      </c>
      <c r="E49" s="59" t="s">
        <v>17</v>
      </c>
      <c r="F49" s="66" t="s">
        <v>170</v>
      </c>
      <c r="G49" s="67" t="s">
        <v>171</v>
      </c>
      <c r="H49" s="62">
        <v>99</v>
      </c>
      <c r="I49" s="42" t="s">
        <v>87</v>
      </c>
      <c r="J49" s="42" t="s">
        <v>87</v>
      </c>
      <c r="K49" s="12"/>
    </row>
    <row r="50" spans="1:11" x14ac:dyDescent="0.35">
      <c r="A50" s="17" t="s">
        <v>172</v>
      </c>
      <c r="B50" s="16" t="s">
        <v>87</v>
      </c>
      <c r="C50" s="18" t="s">
        <v>173</v>
      </c>
      <c r="D50" s="38">
        <v>99</v>
      </c>
      <c r="E50" s="59" t="s">
        <v>17</v>
      </c>
      <c r="F50" s="66" t="s">
        <v>172</v>
      </c>
      <c r="G50" s="67" t="s">
        <v>173</v>
      </c>
      <c r="H50" s="62">
        <v>99</v>
      </c>
      <c r="I50" s="42" t="s">
        <v>87</v>
      </c>
      <c r="J50" s="42" t="s">
        <v>87</v>
      </c>
      <c r="K50" s="12"/>
    </row>
    <row r="51" spans="1:11" x14ac:dyDescent="0.35">
      <c r="A51" s="17" t="s">
        <v>174</v>
      </c>
      <c r="B51" s="16" t="s">
        <v>87</v>
      </c>
      <c r="C51" s="18" t="s">
        <v>175</v>
      </c>
      <c r="D51" s="38">
        <v>99</v>
      </c>
      <c r="E51" s="59" t="s">
        <v>17</v>
      </c>
      <c r="F51" s="66" t="s">
        <v>174</v>
      </c>
      <c r="G51" s="67" t="s">
        <v>175</v>
      </c>
      <c r="H51" s="62">
        <v>99</v>
      </c>
      <c r="I51" s="42" t="s">
        <v>87</v>
      </c>
      <c r="J51" s="42" t="s">
        <v>87</v>
      </c>
      <c r="K51" s="12"/>
    </row>
    <row r="52" spans="1:11" x14ac:dyDescent="0.35">
      <c r="A52" s="17" t="s">
        <v>176</v>
      </c>
      <c r="B52" s="16" t="s">
        <v>87</v>
      </c>
      <c r="C52" s="18" t="s">
        <v>177</v>
      </c>
      <c r="D52" s="38">
        <v>99</v>
      </c>
      <c r="E52" s="59" t="s">
        <v>17</v>
      </c>
      <c r="F52" s="66" t="s">
        <v>176</v>
      </c>
      <c r="G52" s="67" t="s">
        <v>177</v>
      </c>
      <c r="H52" s="62">
        <v>99</v>
      </c>
      <c r="I52" s="42" t="s">
        <v>87</v>
      </c>
      <c r="J52" s="42" t="s">
        <v>87</v>
      </c>
      <c r="K52" s="12"/>
    </row>
    <row r="53" spans="1:11" x14ac:dyDescent="0.35">
      <c r="A53" s="17" t="s">
        <v>178</v>
      </c>
      <c r="B53" s="16" t="s">
        <v>87</v>
      </c>
      <c r="C53" s="18" t="s">
        <v>179</v>
      </c>
      <c r="D53" s="38">
        <v>99</v>
      </c>
      <c r="E53" s="59" t="s">
        <v>17</v>
      </c>
      <c r="F53" s="66" t="s">
        <v>178</v>
      </c>
      <c r="G53" s="67" t="s">
        <v>179</v>
      </c>
      <c r="H53" s="62">
        <v>99</v>
      </c>
      <c r="I53" s="42" t="s">
        <v>87</v>
      </c>
      <c r="J53" s="42" t="s">
        <v>87</v>
      </c>
      <c r="K53" s="12"/>
    </row>
    <row r="55" spans="1:11" ht="14.5" x14ac:dyDescent="0.35">
      <c r="A55" s="54"/>
      <c r="B55" s="6" t="s">
        <v>180</v>
      </c>
    </row>
    <row r="56" spans="1:11" x14ac:dyDescent="0.35">
      <c r="B56" s="6" t="s">
        <v>181</v>
      </c>
    </row>
    <row r="57" spans="1:11" x14ac:dyDescent="0.35">
      <c r="B57" s="55" t="s">
        <v>182</v>
      </c>
    </row>
  </sheetData>
  <mergeCells count="2">
    <mergeCell ref="A8:D8"/>
    <mergeCell ref="E8:H8"/>
  </mergeCells>
  <pageMargins left="0.6692913385826772" right="0.6692913385826772" top="0.98425196850393704" bottom="0.74803149606299213" header="0.23622047244094491" footer="0.23622047244094491"/>
  <pageSetup scale="5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67"/>
  <sheetViews>
    <sheetView workbookViewId="0">
      <selection activeCell="A4" sqref="A4"/>
    </sheetView>
  </sheetViews>
  <sheetFormatPr defaultRowHeight="14.5" x14ac:dyDescent="0.35"/>
  <cols>
    <col min="1" max="1" width="12.7265625" style="2" customWidth="1"/>
    <col min="2" max="2" width="8" style="2" customWidth="1"/>
    <col min="3" max="3" width="31.54296875" customWidth="1"/>
    <col min="4" max="4" width="12.7265625" style="2" customWidth="1"/>
    <col min="6" max="6" width="9.1796875" style="2"/>
    <col min="7" max="7" width="27.7265625" bestFit="1" customWidth="1"/>
    <col min="8" max="8" width="31.54296875" style="1" customWidth="1"/>
    <col min="9" max="9" width="14.81640625" style="2" customWidth="1"/>
  </cols>
  <sheetData>
    <row r="1" spans="1:9" x14ac:dyDescent="0.35">
      <c r="B1" s="70" t="s">
        <v>183</v>
      </c>
    </row>
    <row r="2" spans="1:9" x14ac:dyDescent="0.35">
      <c r="B2" s="1" t="s">
        <v>184</v>
      </c>
    </row>
    <row r="3" spans="1:9" x14ac:dyDescent="0.35">
      <c r="B3" s="1" t="s">
        <v>185</v>
      </c>
    </row>
    <row r="5" spans="1:9" s="3" customFormat="1" x14ac:dyDescent="0.35">
      <c r="A5" s="23" t="s">
        <v>186</v>
      </c>
      <c r="B5" s="53" t="s">
        <v>187</v>
      </c>
      <c r="C5" s="23" t="s">
        <v>188</v>
      </c>
      <c r="D5" s="23" t="s">
        <v>186</v>
      </c>
      <c r="F5" s="51" t="s">
        <v>187</v>
      </c>
      <c r="G5" s="50" t="s">
        <v>188</v>
      </c>
      <c r="H5" s="23" t="s">
        <v>189</v>
      </c>
      <c r="I5" s="51" t="s">
        <v>190</v>
      </c>
    </row>
    <row r="6" spans="1:9" x14ac:dyDescent="0.35">
      <c r="A6" s="22" t="s">
        <v>191</v>
      </c>
      <c r="B6" s="22">
        <v>1</v>
      </c>
      <c r="C6" s="21" t="s">
        <v>192</v>
      </c>
      <c r="D6" s="22" t="s">
        <v>191</v>
      </c>
      <c r="F6" s="22">
        <v>1</v>
      </c>
      <c r="G6" s="47" t="s">
        <v>192</v>
      </c>
      <c r="H6" s="49" t="s">
        <v>193</v>
      </c>
      <c r="I6" s="48">
        <v>1</v>
      </c>
    </row>
    <row r="7" spans="1:9" x14ac:dyDescent="0.35">
      <c r="A7" s="22" t="s">
        <v>194</v>
      </c>
      <c r="B7" s="22">
        <v>2</v>
      </c>
      <c r="C7" s="21" t="s">
        <v>195</v>
      </c>
      <c r="D7" s="22" t="s">
        <v>194</v>
      </c>
      <c r="F7" s="22">
        <v>1</v>
      </c>
      <c r="G7" s="47" t="s">
        <v>192</v>
      </c>
      <c r="H7" s="49" t="s">
        <v>196</v>
      </c>
      <c r="I7" s="48">
        <v>2</v>
      </c>
    </row>
    <row r="8" spans="1:9" x14ac:dyDescent="0.35">
      <c r="A8" s="22" t="s">
        <v>197</v>
      </c>
      <c r="B8" s="22">
        <v>3</v>
      </c>
      <c r="C8" s="21" t="s">
        <v>198</v>
      </c>
      <c r="D8" s="22" t="s">
        <v>197</v>
      </c>
      <c r="F8" s="22">
        <v>1</v>
      </c>
      <c r="G8" s="47" t="s">
        <v>192</v>
      </c>
      <c r="H8" s="47" t="s">
        <v>199</v>
      </c>
      <c r="I8" s="48">
        <v>2.1</v>
      </c>
    </row>
    <row r="9" spans="1:9" x14ac:dyDescent="0.35">
      <c r="A9" s="22" t="s">
        <v>200</v>
      </c>
      <c r="B9" s="22">
        <v>4</v>
      </c>
      <c r="C9" s="21" t="s">
        <v>201</v>
      </c>
      <c r="D9" s="22" t="s">
        <v>200</v>
      </c>
      <c r="F9" s="22">
        <v>2</v>
      </c>
      <c r="G9" s="47" t="s">
        <v>195</v>
      </c>
      <c r="H9" s="49" t="s">
        <v>202</v>
      </c>
      <c r="I9" s="48">
        <v>3</v>
      </c>
    </row>
    <row r="10" spans="1:9" x14ac:dyDescent="0.35">
      <c r="A10" s="22" t="s">
        <v>203</v>
      </c>
      <c r="B10" s="22">
        <v>5</v>
      </c>
      <c r="C10" s="21" t="s">
        <v>204</v>
      </c>
      <c r="D10" s="22" t="s">
        <v>203</v>
      </c>
      <c r="F10" s="22">
        <v>2</v>
      </c>
      <c r="G10" s="47" t="s">
        <v>195</v>
      </c>
      <c r="H10" s="49" t="s">
        <v>205</v>
      </c>
      <c r="I10" s="48">
        <v>4</v>
      </c>
    </row>
    <row r="11" spans="1:9" x14ac:dyDescent="0.35">
      <c r="A11" s="22" t="s">
        <v>206</v>
      </c>
      <c r="B11" s="22">
        <v>6</v>
      </c>
      <c r="C11" s="21" t="s">
        <v>207</v>
      </c>
      <c r="D11" s="22" t="s">
        <v>206</v>
      </c>
      <c r="F11" s="22">
        <v>2</v>
      </c>
      <c r="G11" s="47" t="s">
        <v>195</v>
      </c>
      <c r="H11" s="49" t="s">
        <v>208</v>
      </c>
      <c r="I11" s="48">
        <v>5</v>
      </c>
    </row>
    <row r="12" spans="1:9" x14ac:dyDescent="0.35">
      <c r="A12" s="22" t="s">
        <v>209</v>
      </c>
      <c r="B12" s="22">
        <v>7</v>
      </c>
      <c r="C12" s="21" t="s">
        <v>210</v>
      </c>
      <c r="D12" s="22" t="s">
        <v>209</v>
      </c>
      <c r="F12" s="22">
        <v>3</v>
      </c>
      <c r="G12" s="47" t="s">
        <v>198</v>
      </c>
      <c r="H12" s="49" t="s">
        <v>211</v>
      </c>
      <c r="I12" s="48">
        <v>6</v>
      </c>
    </row>
    <row r="13" spans="1:9" x14ac:dyDescent="0.35">
      <c r="A13" s="22" t="s">
        <v>212</v>
      </c>
      <c r="B13" s="22">
        <v>8</v>
      </c>
      <c r="C13" s="21" t="s">
        <v>213</v>
      </c>
      <c r="D13" s="22" t="s">
        <v>212</v>
      </c>
      <c r="F13" s="22">
        <v>3</v>
      </c>
      <c r="G13" s="47" t="s">
        <v>198</v>
      </c>
      <c r="H13" s="49" t="s">
        <v>214</v>
      </c>
      <c r="I13" s="48">
        <v>7</v>
      </c>
    </row>
    <row r="14" spans="1:9" x14ac:dyDescent="0.35">
      <c r="A14" s="22" t="s">
        <v>215</v>
      </c>
      <c r="B14" s="22">
        <v>9</v>
      </c>
      <c r="C14" s="21" t="s">
        <v>216</v>
      </c>
      <c r="D14" s="22" t="s">
        <v>215</v>
      </c>
      <c r="F14" s="22">
        <v>3</v>
      </c>
      <c r="G14" s="47" t="s">
        <v>198</v>
      </c>
      <c r="H14" s="49" t="s">
        <v>217</v>
      </c>
      <c r="I14" s="48">
        <v>8</v>
      </c>
    </row>
    <row r="15" spans="1:9" x14ac:dyDescent="0.35">
      <c r="A15" s="22" t="s">
        <v>218</v>
      </c>
      <c r="B15" s="22">
        <v>10</v>
      </c>
      <c r="C15" s="21" t="s">
        <v>219</v>
      </c>
      <c r="D15" s="22" t="s">
        <v>218</v>
      </c>
      <c r="F15" s="22">
        <v>4</v>
      </c>
      <c r="G15" s="47" t="s">
        <v>201</v>
      </c>
      <c r="H15" s="49" t="s">
        <v>220</v>
      </c>
      <c r="I15" s="48">
        <v>9</v>
      </c>
    </row>
    <row r="16" spans="1:9" x14ac:dyDescent="0.35">
      <c r="A16" s="22" t="s">
        <v>221</v>
      </c>
      <c r="B16" s="22">
        <v>11</v>
      </c>
      <c r="C16" s="21" t="s">
        <v>222</v>
      </c>
      <c r="D16" s="22" t="s">
        <v>221</v>
      </c>
      <c r="F16" s="22">
        <v>4</v>
      </c>
      <c r="G16" s="47" t="s">
        <v>201</v>
      </c>
      <c r="H16" s="49" t="s">
        <v>223</v>
      </c>
      <c r="I16" s="48">
        <v>10</v>
      </c>
    </row>
    <row r="17" spans="1:9" x14ac:dyDescent="0.35">
      <c r="A17" s="22" t="s">
        <v>224</v>
      </c>
      <c r="B17" s="22">
        <v>12</v>
      </c>
      <c r="C17" s="21" t="s">
        <v>225</v>
      </c>
      <c r="D17" s="22" t="s">
        <v>224</v>
      </c>
      <c r="F17" s="22">
        <v>4</v>
      </c>
      <c r="G17" s="47" t="s">
        <v>201</v>
      </c>
      <c r="H17" s="49" t="s">
        <v>226</v>
      </c>
      <c r="I17" s="48">
        <v>11</v>
      </c>
    </row>
    <row r="18" spans="1:9" x14ac:dyDescent="0.35">
      <c r="A18" s="22" t="s">
        <v>227</v>
      </c>
      <c r="B18" s="22">
        <v>13</v>
      </c>
      <c r="C18" s="21" t="s">
        <v>228</v>
      </c>
      <c r="D18" s="22" t="s">
        <v>227</v>
      </c>
      <c r="F18" s="22">
        <v>5</v>
      </c>
      <c r="G18" s="47" t="s">
        <v>204</v>
      </c>
      <c r="H18" s="49" t="s">
        <v>229</v>
      </c>
      <c r="I18" s="48">
        <v>12</v>
      </c>
    </row>
    <row r="19" spans="1:9" x14ac:dyDescent="0.35">
      <c r="A19" s="22" t="s">
        <v>230</v>
      </c>
      <c r="B19" s="22">
        <v>14</v>
      </c>
      <c r="C19" s="21" t="s">
        <v>231</v>
      </c>
      <c r="D19" s="22" t="s">
        <v>230</v>
      </c>
      <c r="F19" s="22">
        <v>5</v>
      </c>
      <c r="G19" s="47" t="s">
        <v>204</v>
      </c>
      <c r="H19" s="49" t="s">
        <v>232</v>
      </c>
      <c r="I19" s="48">
        <v>13</v>
      </c>
    </row>
    <row r="20" spans="1:9" x14ac:dyDescent="0.35">
      <c r="A20" s="22" t="s">
        <v>233</v>
      </c>
      <c r="B20" s="22">
        <v>15</v>
      </c>
      <c r="C20" s="47" t="s">
        <v>433</v>
      </c>
      <c r="D20" s="22" t="s">
        <v>233</v>
      </c>
      <c r="F20" s="22">
        <v>5</v>
      </c>
      <c r="G20" s="47" t="s">
        <v>204</v>
      </c>
      <c r="H20" s="49" t="s">
        <v>235</v>
      </c>
      <c r="I20" s="48">
        <v>14</v>
      </c>
    </row>
    <row r="21" spans="1:9" x14ac:dyDescent="0.35">
      <c r="A21" s="22" t="s">
        <v>236</v>
      </c>
      <c r="B21" s="22">
        <v>16</v>
      </c>
      <c r="C21" s="47" t="s">
        <v>434</v>
      </c>
      <c r="D21" s="22" t="s">
        <v>236</v>
      </c>
      <c r="F21" s="22">
        <v>6</v>
      </c>
      <c r="G21" s="47" t="s">
        <v>207</v>
      </c>
      <c r="H21" s="49" t="s">
        <v>238</v>
      </c>
      <c r="I21" s="48">
        <v>15</v>
      </c>
    </row>
    <row r="22" spans="1:9" x14ac:dyDescent="0.35">
      <c r="A22" s="22" t="s">
        <v>239</v>
      </c>
      <c r="B22" s="22">
        <v>17</v>
      </c>
      <c r="C22" s="21" t="s">
        <v>240</v>
      </c>
      <c r="D22" s="22" t="s">
        <v>239</v>
      </c>
      <c r="F22" s="22">
        <v>6</v>
      </c>
      <c r="G22" s="47" t="s">
        <v>207</v>
      </c>
      <c r="H22" s="49" t="s">
        <v>241</v>
      </c>
      <c r="I22" s="48">
        <v>16</v>
      </c>
    </row>
    <row r="23" spans="1:9" x14ac:dyDescent="0.35">
      <c r="A23" s="22" t="s">
        <v>242</v>
      </c>
      <c r="B23" s="22">
        <v>18</v>
      </c>
      <c r="C23" s="21" t="s">
        <v>243</v>
      </c>
      <c r="D23" s="22" t="s">
        <v>242</v>
      </c>
      <c r="F23" s="22">
        <v>6</v>
      </c>
      <c r="G23" s="47" t="s">
        <v>207</v>
      </c>
      <c r="H23" s="49" t="s">
        <v>244</v>
      </c>
      <c r="I23" s="48">
        <v>17</v>
      </c>
    </row>
    <row r="24" spans="1:9" x14ac:dyDescent="0.35">
      <c r="A24" s="22" t="s">
        <v>245</v>
      </c>
      <c r="B24" s="22">
        <v>19</v>
      </c>
      <c r="C24" s="21" t="s">
        <v>246</v>
      </c>
      <c r="D24" s="22" t="s">
        <v>245</v>
      </c>
      <c r="F24" s="22">
        <v>7</v>
      </c>
      <c r="G24" s="47" t="s">
        <v>210</v>
      </c>
      <c r="H24" s="49" t="s">
        <v>247</v>
      </c>
      <c r="I24" s="48">
        <v>18</v>
      </c>
    </row>
    <row r="25" spans="1:9" x14ac:dyDescent="0.35">
      <c r="A25" s="22" t="s">
        <v>248</v>
      </c>
      <c r="B25" s="22">
        <v>20</v>
      </c>
      <c r="C25" s="21" t="s">
        <v>249</v>
      </c>
      <c r="D25" s="22" t="s">
        <v>248</v>
      </c>
      <c r="F25" s="22">
        <v>8</v>
      </c>
      <c r="G25" s="47" t="s">
        <v>213</v>
      </c>
      <c r="H25" s="49" t="s">
        <v>250</v>
      </c>
      <c r="I25" s="48">
        <v>19</v>
      </c>
    </row>
    <row r="26" spans="1:9" x14ac:dyDescent="0.35">
      <c r="F26" s="22">
        <v>9</v>
      </c>
      <c r="G26" s="47" t="s">
        <v>216</v>
      </c>
      <c r="H26" s="49" t="s">
        <v>251</v>
      </c>
      <c r="I26" s="48">
        <v>20</v>
      </c>
    </row>
    <row r="27" spans="1:9" x14ac:dyDescent="0.35">
      <c r="F27" s="22">
        <v>11</v>
      </c>
      <c r="G27" s="47" t="s">
        <v>219</v>
      </c>
      <c r="H27" s="49" t="s">
        <v>252</v>
      </c>
      <c r="I27" s="48">
        <v>21</v>
      </c>
    </row>
    <row r="28" spans="1:9" x14ac:dyDescent="0.35">
      <c r="F28" s="22">
        <v>11</v>
      </c>
      <c r="G28" s="47" t="s">
        <v>219</v>
      </c>
      <c r="H28" s="49" t="s">
        <v>253</v>
      </c>
      <c r="I28" s="48">
        <v>22</v>
      </c>
    </row>
    <row r="29" spans="1:9" x14ac:dyDescent="0.35">
      <c r="F29" s="22">
        <v>12</v>
      </c>
      <c r="G29" s="47" t="s">
        <v>222</v>
      </c>
      <c r="H29" s="49" t="s">
        <v>254</v>
      </c>
      <c r="I29" s="48">
        <v>23</v>
      </c>
    </row>
    <row r="30" spans="1:9" x14ac:dyDescent="0.35">
      <c r="F30" s="22">
        <v>12</v>
      </c>
      <c r="G30" s="47" t="s">
        <v>222</v>
      </c>
      <c r="H30" s="49" t="s">
        <v>255</v>
      </c>
      <c r="I30" s="48">
        <v>24</v>
      </c>
    </row>
    <row r="31" spans="1:9" x14ac:dyDescent="0.35">
      <c r="F31" s="22">
        <v>13</v>
      </c>
      <c r="G31" s="47" t="s">
        <v>225</v>
      </c>
      <c r="H31" s="49" t="s">
        <v>225</v>
      </c>
      <c r="I31" s="48">
        <v>25</v>
      </c>
    </row>
    <row r="32" spans="1:9" x14ac:dyDescent="0.35">
      <c r="F32" s="22">
        <v>14</v>
      </c>
      <c r="G32" s="47" t="s">
        <v>228</v>
      </c>
      <c r="H32" s="49" t="s">
        <v>228</v>
      </c>
      <c r="I32" s="48">
        <v>26</v>
      </c>
    </row>
    <row r="33" spans="6:9" x14ac:dyDescent="0.35">
      <c r="F33" s="22">
        <v>15</v>
      </c>
      <c r="G33" s="47" t="s">
        <v>231</v>
      </c>
      <c r="H33" s="49" t="s">
        <v>231</v>
      </c>
      <c r="I33" s="48">
        <v>27</v>
      </c>
    </row>
    <row r="34" spans="6:9" x14ac:dyDescent="0.35">
      <c r="F34" s="22">
        <v>16</v>
      </c>
      <c r="G34" s="47" t="s">
        <v>234</v>
      </c>
      <c r="H34" s="49" t="s">
        <v>256</v>
      </c>
      <c r="I34" s="48">
        <v>28</v>
      </c>
    </row>
    <row r="35" spans="6:9" x14ac:dyDescent="0.35">
      <c r="F35" s="22">
        <v>17</v>
      </c>
      <c r="G35" s="47" t="s">
        <v>237</v>
      </c>
      <c r="H35" s="49" t="s">
        <v>257</v>
      </c>
      <c r="I35" s="48">
        <v>29</v>
      </c>
    </row>
    <row r="36" spans="6:9" x14ac:dyDescent="0.35">
      <c r="F36" s="22">
        <v>18</v>
      </c>
      <c r="G36" s="47" t="s">
        <v>240</v>
      </c>
      <c r="H36" s="49" t="s">
        <v>240</v>
      </c>
      <c r="I36" s="48">
        <v>30</v>
      </c>
    </row>
    <row r="37" spans="6:9" x14ac:dyDescent="0.35">
      <c r="F37" s="22">
        <v>19</v>
      </c>
      <c r="G37" s="47" t="s">
        <v>243</v>
      </c>
      <c r="H37" s="49" t="s">
        <v>243</v>
      </c>
      <c r="I37" s="48">
        <v>31</v>
      </c>
    </row>
    <row r="38" spans="6:9" x14ac:dyDescent="0.35">
      <c r="F38" s="22">
        <v>20</v>
      </c>
      <c r="G38" s="47" t="s">
        <v>246</v>
      </c>
      <c r="H38" s="49" t="s">
        <v>246</v>
      </c>
      <c r="I38" s="48">
        <v>32</v>
      </c>
    </row>
    <row r="39" spans="6:9" x14ac:dyDescent="0.35">
      <c r="F39" s="22">
        <v>21</v>
      </c>
      <c r="G39" s="47" t="s">
        <v>249</v>
      </c>
      <c r="H39" s="49" t="s">
        <v>249</v>
      </c>
      <c r="I39" s="48">
        <v>33</v>
      </c>
    </row>
    <row r="40" spans="6:9" x14ac:dyDescent="0.35">
      <c r="G40" s="52"/>
    </row>
    <row r="42" spans="6:9" x14ac:dyDescent="0.35">
      <c r="G42" s="52"/>
    </row>
    <row r="43" spans="6:9" collapsed="1" x14ac:dyDescent="0.35"/>
    <row r="44" spans="6:9" hidden="1" collapsed="1" x14ac:dyDescent="0.35">
      <c r="G44" s="52"/>
    </row>
    <row r="45" spans="6:9" hidden="1" x14ac:dyDescent="0.35"/>
    <row r="46" spans="6:9" hidden="1" collapsed="1" x14ac:dyDescent="0.35">
      <c r="G46" s="52"/>
    </row>
    <row r="47" spans="6:9" hidden="1" x14ac:dyDescent="0.35"/>
    <row r="48" spans="6:9" hidden="1" collapsed="1" x14ac:dyDescent="0.35">
      <c r="G48" s="52"/>
    </row>
    <row r="49" spans="7:7" hidden="1" x14ac:dyDescent="0.35"/>
    <row r="50" spans="7:7" hidden="1" collapsed="1" x14ac:dyDescent="0.35">
      <c r="G50" s="52"/>
    </row>
    <row r="51" spans="7:7" hidden="1" x14ac:dyDescent="0.35"/>
    <row r="52" spans="7:7" hidden="1" collapsed="1" x14ac:dyDescent="0.35">
      <c r="G52" s="52"/>
    </row>
    <row r="53" spans="7:7" hidden="1" x14ac:dyDescent="0.35"/>
    <row r="54" spans="7:7" hidden="1" collapsed="1" x14ac:dyDescent="0.35">
      <c r="G54" s="52"/>
    </row>
    <row r="55" spans="7:7" hidden="1" x14ac:dyDescent="0.35"/>
    <row r="56" spans="7:7" hidden="1" collapsed="1" x14ac:dyDescent="0.35">
      <c r="G56" s="52"/>
    </row>
    <row r="57" spans="7:7" hidden="1" x14ac:dyDescent="0.35"/>
    <row r="58" spans="7:7" hidden="1" collapsed="1" x14ac:dyDescent="0.35">
      <c r="G58" s="52"/>
    </row>
    <row r="59" spans="7:7" hidden="1" x14ac:dyDescent="0.35"/>
    <row r="60" spans="7:7" hidden="1" collapsed="1" x14ac:dyDescent="0.35">
      <c r="G60" s="52"/>
    </row>
    <row r="61" spans="7:7" hidden="1" x14ac:dyDescent="0.35"/>
    <row r="62" spans="7:7" hidden="1" collapsed="1" x14ac:dyDescent="0.35">
      <c r="G62" s="52"/>
    </row>
    <row r="63" spans="7:7" hidden="1" x14ac:dyDescent="0.35"/>
    <row r="64" spans="7:7" hidden="1" collapsed="1" x14ac:dyDescent="0.35"/>
    <row r="65" hidden="1" x14ac:dyDescent="0.35"/>
    <row r="66" hidden="1" collapsed="1" x14ac:dyDescent="0.35"/>
    <row r="67" hidden="1" x14ac:dyDescent="0.35"/>
  </sheetData>
  <autoFilter ref="C5:D25" xr:uid="{00000000-0009-0000-0000-000002000000}"/>
  <sortState xmlns:xlrd2="http://schemas.microsoft.com/office/spreadsheetml/2017/richdata2" ref="C4:F24">
    <sortCondition ref="D4:D2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D864-6F06-4637-BA9D-421DE707A373}">
  <dimension ref="A3:A24"/>
  <sheetViews>
    <sheetView workbookViewId="0">
      <selection activeCell="G21" sqref="G21"/>
    </sheetView>
  </sheetViews>
  <sheetFormatPr defaultRowHeight="14.5" x14ac:dyDescent="0.35"/>
  <cols>
    <col min="1" max="1" width="13.1796875" bestFit="1" customWidth="1"/>
  </cols>
  <sheetData>
    <row r="3" spans="1:1" x14ac:dyDescent="0.35">
      <c r="A3" s="39" t="s">
        <v>432</v>
      </c>
    </row>
    <row r="4" spans="1:1" x14ac:dyDescent="0.35">
      <c r="A4" s="1" t="s">
        <v>245</v>
      </c>
    </row>
    <row r="5" spans="1:1" x14ac:dyDescent="0.35">
      <c r="A5" s="1" t="s">
        <v>197</v>
      </c>
    </row>
    <row r="6" spans="1:1" x14ac:dyDescent="0.35">
      <c r="A6" s="1" t="s">
        <v>191</v>
      </c>
    </row>
    <row r="7" spans="1:1" x14ac:dyDescent="0.35">
      <c r="A7" s="1" t="s">
        <v>239</v>
      </c>
    </row>
    <row r="8" spans="1:1" x14ac:dyDescent="0.35">
      <c r="A8" s="1" t="s">
        <v>194</v>
      </c>
    </row>
    <row r="9" spans="1:1" x14ac:dyDescent="0.35">
      <c r="A9" s="1" t="s">
        <v>206</v>
      </c>
    </row>
    <row r="10" spans="1:1" x14ac:dyDescent="0.35">
      <c r="A10" s="1" t="s">
        <v>233</v>
      </c>
    </row>
    <row r="11" spans="1:1" x14ac:dyDescent="0.35">
      <c r="A11" s="1" t="s">
        <v>200</v>
      </c>
    </row>
    <row r="12" spans="1:1" x14ac:dyDescent="0.35">
      <c r="A12" s="1" t="s">
        <v>236</v>
      </c>
    </row>
    <row r="13" spans="1:1" x14ac:dyDescent="0.35">
      <c r="A13" s="1" t="s">
        <v>203</v>
      </c>
    </row>
    <row r="14" spans="1:1" x14ac:dyDescent="0.35">
      <c r="A14" s="1" t="s">
        <v>218</v>
      </c>
    </row>
    <row r="15" spans="1:1" x14ac:dyDescent="0.35">
      <c r="A15" s="1" t="s">
        <v>221</v>
      </c>
    </row>
    <row r="16" spans="1:1" x14ac:dyDescent="0.35">
      <c r="A16" s="1" t="s">
        <v>242</v>
      </c>
    </row>
    <row r="17" spans="1:1" x14ac:dyDescent="0.35">
      <c r="A17" s="1" t="s">
        <v>215</v>
      </c>
    </row>
    <row r="18" spans="1:1" x14ac:dyDescent="0.35">
      <c r="A18" s="1" t="s">
        <v>209</v>
      </c>
    </row>
    <row r="19" spans="1:1" x14ac:dyDescent="0.35">
      <c r="A19" s="1" t="s">
        <v>212</v>
      </c>
    </row>
    <row r="20" spans="1:1" x14ac:dyDescent="0.35">
      <c r="A20" s="1" t="s">
        <v>248</v>
      </c>
    </row>
    <row r="21" spans="1:1" x14ac:dyDescent="0.35">
      <c r="A21" s="1" t="s">
        <v>224</v>
      </c>
    </row>
    <row r="22" spans="1:1" x14ac:dyDescent="0.35">
      <c r="A22" s="1" t="s">
        <v>230</v>
      </c>
    </row>
    <row r="23" spans="1:1" x14ac:dyDescent="0.35">
      <c r="A23" s="1" t="s">
        <v>227</v>
      </c>
    </row>
    <row r="24" spans="1:1" x14ac:dyDescent="0.35">
      <c r="A24" s="1" t="s">
        <v>426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1"/>
  <sheetViews>
    <sheetView workbookViewId="0">
      <pane xSplit="7" ySplit="4" topLeftCell="H5" activePane="bottomRight" state="frozen"/>
      <selection pane="topRight" activeCell="H1" sqref="H1"/>
      <selection pane="bottomLeft" activeCell="A5" sqref="A5"/>
      <selection pane="bottomRight" activeCell="E106" sqref="E106"/>
    </sheetView>
  </sheetViews>
  <sheetFormatPr defaultRowHeight="14.5" x14ac:dyDescent="0.35"/>
  <cols>
    <col min="1" max="1" width="9.81640625" customWidth="1"/>
    <col min="2" max="2" width="7.7265625" style="33" customWidth="1"/>
    <col min="3" max="3" width="14.7265625" style="2" customWidth="1"/>
    <col min="4" max="4" width="9.1796875" style="2" customWidth="1"/>
    <col min="5" max="5" width="45" style="1" customWidth="1"/>
    <col min="6" max="6" width="10.1796875" style="2" customWidth="1"/>
    <col min="7" max="7" width="11.81640625" style="2" customWidth="1"/>
    <col min="8" max="8" width="18" style="2" customWidth="1"/>
    <col min="9" max="10" width="15.1796875" style="2" customWidth="1"/>
    <col min="11" max="11" width="31.1796875" customWidth="1"/>
    <col min="12" max="12" width="12.453125" style="2" customWidth="1"/>
    <col min="13" max="13" width="13.453125" customWidth="1"/>
    <col min="14" max="14" width="10.54296875" style="35" customWidth="1"/>
  </cols>
  <sheetData>
    <row r="1" spans="1:14" x14ac:dyDescent="0.35">
      <c r="A1" s="52" t="s">
        <v>258</v>
      </c>
    </row>
    <row r="2" spans="1:14" x14ac:dyDescent="0.35">
      <c r="A2" s="69" t="s">
        <v>259</v>
      </c>
    </row>
    <row r="4" spans="1:14" s="29" customFormat="1" ht="30.75" customHeight="1" x14ac:dyDescent="0.35">
      <c r="A4" s="28" t="s">
        <v>260</v>
      </c>
      <c r="B4" s="31" t="s">
        <v>261</v>
      </c>
      <c r="C4" s="28" t="s">
        <v>6</v>
      </c>
      <c r="D4" s="28" t="s">
        <v>7</v>
      </c>
      <c r="E4" s="28" t="s">
        <v>8</v>
      </c>
      <c r="F4" s="28" t="s">
        <v>262</v>
      </c>
      <c r="G4" s="28" t="s">
        <v>263</v>
      </c>
      <c r="H4" s="28" t="s">
        <v>264</v>
      </c>
      <c r="I4" s="27" t="s">
        <v>265</v>
      </c>
      <c r="J4" s="27" t="s">
        <v>4</v>
      </c>
      <c r="K4" s="27" t="s">
        <v>266</v>
      </c>
      <c r="L4" s="27" t="s">
        <v>267</v>
      </c>
      <c r="M4" s="27" t="s">
        <v>268</v>
      </c>
      <c r="N4" s="34" t="s">
        <v>187</v>
      </c>
    </row>
    <row r="5" spans="1:14" ht="43.5" x14ac:dyDescent="0.35">
      <c r="A5" s="24" t="s">
        <v>269</v>
      </c>
      <c r="B5" s="32" t="str">
        <f>VLOOKUP($C5,MapCodes!$C$2:$G$42,4,FALSE)</f>
        <v>SwAt - Step moss</v>
      </c>
      <c r="C5" s="25" t="s">
        <v>14</v>
      </c>
      <c r="D5" s="25" t="str">
        <f>VLOOKUP($C5,MapCodes!$C$2:$G$42,2,FALSE)</f>
        <v>BWBSmw1AM</v>
      </c>
      <c r="E5" s="26" t="str">
        <f>VLOOKUP($C5,MapCodes!$C$2:$G$42,3,FALSE)</f>
        <v>01</v>
      </c>
      <c r="F5" s="25" t="s">
        <v>270</v>
      </c>
      <c r="G5" s="25" t="s">
        <v>271</v>
      </c>
      <c r="H5" s="30">
        <v>1332.355486322452</v>
      </c>
      <c r="I5" s="25" t="e">
        <f>VLOOKUP($C5,MapCodes!$C:$I,9,FALSE)</f>
        <v>#REF!</v>
      </c>
      <c r="J5" s="25" t="e">
        <f>VLOOKUP($C5,MapCodes!$C:$I,10,FALSE)</f>
        <v>#REF!</v>
      </c>
      <c r="K5" s="26" t="s">
        <v>198</v>
      </c>
      <c r="L5" s="25" t="str">
        <f>VLOOKUP(K5,'Bird Habitat Categories'!$C$5:$D$25,2,FALSE)</f>
        <v>CMF</v>
      </c>
      <c r="M5" s="25" t="e">
        <f>L5&amp;IF(J5="-","","-"&amp;J5)</f>
        <v>#REF!</v>
      </c>
      <c r="N5" s="32">
        <v>3</v>
      </c>
    </row>
    <row r="6" spans="1:14" ht="43.5" x14ac:dyDescent="0.35">
      <c r="A6" s="24" t="s">
        <v>269</v>
      </c>
      <c r="B6" s="32" t="str">
        <f>VLOOKUP($C6,MapCodes!$C$2:$G$42,4,FALSE)</f>
        <v>SwAt - Step moss</v>
      </c>
      <c r="C6" s="25" t="s">
        <v>14</v>
      </c>
      <c r="D6" s="25" t="str">
        <f>VLOOKUP($C6,MapCodes!$C$2:$G$42,2,FALSE)</f>
        <v>BWBSmw1AM</v>
      </c>
      <c r="E6" s="26" t="str">
        <f>VLOOKUP($C6,MapCodes!$C$2:$G$42,3,FALSE)</f>
        <v>01</v>
      </c>
      <c r="F6" s="25">
        <v>7</v>
      </c>
      <c r="G6" s="25" t="s">
        <v>272</v>
      </c>
      <c r="H6" s="71" t="s">
        <v>87</v>
      </c>
      <c r="I6" s="25" t="s">
        <v>19</v>
      </c>
      <c r="J6" s="25" t="s">
        <v>20</v>
      </c>
      <c r="K6" s="26" t="s">
        <v>198</v>
      </c>
      <c r="L6" s="25" t="str">
        <f>VLOOKUP(K6,'Bird Habitat Categories'!$C$5:$D$25,2,FALSE)</f>
        <v>CMF</v>
      </c>
      <c r="M6" s="25" t="str">
        <f t="shared" ref="M6:M74" si="0">L6&amp;IF(J6="-","","-"&amp;J6)</f>
        <v>CMF-Sw</v>
      </c>
      <c r="N6" s="32">
        <v>3</v>
      </c>
    </row>
    <row r="7" spans="1:14" ht="43.5" x14ac:dyDescent="0.35">
      <c r="A7" s="24" t="s">
        <v>269</v>
      </c>
      <c r="B7" s="32" t="str">
        <f>VLOOKUP($C7,MapCodes!$C$2:$G$42,4,FALSE)</f>
        <v>SwAt - Step moss</v>
      </c>
      <c r="C7" s="25" t="s">
        <v>14</v>
      </c>
      <c r="D7" s="25" t="str">
        <f>VLOOKUP($C7,MapCodes!$C$2:$G$42,2,FALSE)</f>
        <v>BWBSmw1AM</v>
      </c>
      <c r="E7" s="26" t="str">
        <f>VLOOKUP($C7,MapCodes!$C$2:$G$42,3,FALSE)</f>
        <v>01</v>
      </c>
      <c r="F7" s="25" t="s">
        <v>273</v>
      </c>
      <c r="G7" s="25" t="s">
        <v>274</v>
      </c>
      <c r="H7" s="30">
        <v>136.62390183547299</v>
      </c>
      <c r="I7" s="25" t="e">
        <f>VLOOKUP($C7,MapCodes!$C:$I,9,FALSE)</f>
        <v>#REF!</v>
      </c>
      <c r="J7" s="25" t="e">
        <f>VLOOKUP($C7,MapCodes!$C:$I,10,FALSE)</f>
        <v>#REF!</v>
      </c>
      <c r="K7" s="26" t="s">
        <v>192</v>
      </c>
      <c r="L7" s="25" t="str">
        <f>VLOOKUP(K7,'Bird Habitat Categories'!$C$5:$D$25,2,FALSE)</f>
        <v>CSH</v>
      </c>
      <c r="M7" s="25" t="e">
        <f t="shared" si="0"/>
        <v>#REF!</v>
      </c>
      <c r="N7" s="32">
        <v>1</v>
      </c>
    </row>
    <row r="8" spans="1:14" ht="43.5" x14ac:dyDescent="0.35">
      <c r="A8" s="24" t="s">
        <v>269</v>
      </c>
      <c r="B8" s="32" t="str">
        <f>VLOOKUP($C8,MapCodes!$C$2:$G$42,4,FALSE)</f>
        <v>SwAt - Step moss</v>
      </c>
      <c r="C8" s="25" t="s">
        <v>14</v>
      </c>
      <c r="D8" s="25" t="str">
        <f>VLOOKUP($C8,MapCodes!$C$2:$G$42,2,FALSE)</f>
        <v>BWBSmw1AM</v>
      </c>
      <c r="E8" s="26" t="str">
        <f>VLOOKUP($C8,MapCodes!$C$2:$G$42,3,FALSE)</f>
        <v>01</v>
      </c>
      <c r="F8" s="25" t="s">
        <v>275</v>
      </c>
      <c r="G8" s="25" t="s">
        <v>276</v>
      </c>
      <c r="H8" s="30">
        <v>269.44049696233202</v>
      </c>
      <c r="I8" s="25" t="e">
        <f>VLOOKUP($C8,MapCodes!$C:$I,9,FALSE)</f>
        <v>#REF!</v>
      </c>
      <c r="J8" s="25" t="e">
        <f>VLOOKUP($C8,MapCodes!$C:$I,10,FALSE)</f>
        <v>#REF!</v>
      </c>
      <c r="K8" s="26" t="s">
        <v>195</v>
      </c>
      <c r="L8" s="25" t="str">
        <f>VLOOKUP(K8,'Bird Habitat Categories'!$C$5:$D$25,2,FALSE)</f>
        <v>CYF</v>
      </c>
      <c r="M8" s="25" t="e">
        <f t="shared" si="0"/>
        <v>#REF!</v>
      </c>
      <c r="N8" s="32">
        <v>2</v>
      </c>
    </row>
    <row r="9" spans="1:14" ht="43.5" x14ac:dyDescent="0.35">
      <c r="A9" s="24" t="s">
        <v>269</v>
      </c>
      <c r="B9" s="32" t="str">
        <f>VLOOKUP($C9,MapCodes!$C$2:$G$42,4,FALSE)</f>
        <v>SwAt - Step moss</v>
      </c>
      <c r="C9" s="25" t="s">
        <v>14</v>
      </c>
      <c r="D9" s="25" t="str">
        <f>VLOOKUP($C9,MapCodes!$C$2:$G$42,2,FALSE)</f>
        <v>BWBSmw1AM</v>
      </c>
      <c r="E9" s="26" t="str">
        <f>VLOOKUP($C9,MapCodes!$C$2:$G$42,3,FALSE)</f>
        <v>01</v>
      </c>
      <c r="F9" s="25" t="s">
        <v>277</v>
      </c>
      <c r="G9" s="25" t="s">
        <v>278</v>
      </c>
      <c r="H9" s="30">
        <v>1441.6087802091638</v>
      </c>
      <c r="I9" s="25" t="e">
        <f>VLOOKUP($C9,MapCodes!$C:$I,9,FALSE)</f>
        <v>#REF!</v>
      </c>
      <c r="J9" s="25" t="e">
        <f>VLOOKUP($C9,MapCodes!$C:$I,10,FALSE)</f>
        <v>#REF!</v>
      </c>
      <c r="K9" s="26" t="s">
        <v>195</v>
      </c>
      <c r="L9" s="25" t="str">
        <f>VLOOKUP(K9,'Bird Habitat Categories'!$C$5:$D$25,2,FALSE)</f>
        <v>CYF</v>
      </c>
      <c r="M9" s="25" t="e">
        <f t="shared" si="0"/>
        <v>#REF!</v>
      </c>
      <c r="N9" s="32">
        <v>2</v>
      </c>
    </row>
    <row r="10" spans="1:14" ht="43.5" x14ac:dyDescent="0.35">
      <c r="A10" s="24" t="s">
        <v>269</v>
      </c>
      <c r="B10" s="32" t="str">
        <f>VLOOKUP($C10,MapCodes!$C$2:$G$42,4,FALSE)</f>
        <v>SwAt - Step moss</v>
      </c>
      <c r="C10" s="25" t="s">
        <v>14</v>
      </c>
      <c r="D10" s="25" t="str">
        <f>VLOOKUP($C10,MapCodes!$C$2:$G$42,2,FALSE)</f>
        <v>BWBSmw1AM</v>
      </c>
      <c r="E10" s="26" t="str">
        <f>VLOOKUP($C10,MapCodes!$C$2:$G$42,3,FALSE)</f>
        <v>01</v>
      </c>
      <c r="F10" s="25">
        <v>2</v>
      </c>
      <c r="G10" s="25" t="s">
        <v>279</v>
      </c>
      <c r="H10" s="71" t="s">
        <v>87</v>
      </c>
      <c r="I10" s="25" t="e">
        <f>VLOOKUP($C10,MapCodes!$C:$I,9,FALSE)</f>
        <v>#REF!</v>
      </c>
      <c r="J10" s="25" t="e">
        <f>VLOOKUP($C10,MapCodes!$C:$I,10,FALSE)</f>
        <v>#REF!</v>
      </c>
      <c r="K10" s="26" t="s">
        <v>192</v>
      </c>
      <c r="L10" s="25" t="str">
        <f>VLOOKUP(K10,'Bird Habitat Categories'!$C$5:$D$25,2,FALSE)</f>
        <v>CSH</v>
      </c>
      <c r="M10" s="25" t="e">
        <f t="shared" ref="M10" si="1">L10&amp;IF(J10="-","","-"&amp;J10)</f>
        <v>#REF!</v>
      </c>
      <c r="N10" s="32">
        <v>2</v>
      </c>
    </row>
    <row r="11" spans="1:14" ht="101.5" x14ac:dyDescent="0.35">
      <c r="A11" s="24" t="s">
        <v>269</v>
      </c>
      <c r="B11" s="32" t="str">
        <f>VLOOKUP($C11,MapCodes!$C$2:$G$42,4,FALSE)</f>
        <v>Pl - Lingonberry - Velvet-leaved blueberry</v>
      </c>
      <c r="C11" s="25" t="s">
        <v>21</v>
      </c>
      <c r="D11" s="25" t="str">
        <f>VLOOKUP($C11,MapCodes!$C$2:$G$42,2,FALSE)</f>
        <v>BWBSmw1LL</v>
      </c>
      <c r="E11" s="26" t="str">
        <f>VLOOKUP($C11,MapCodes!$C$2:$G$42,3,FALSE)</f>
        <v>02</v>
      </c>
      <c r="F11" s="25" t="s">
        <v>270</v>
      </c>
      <c r="G11" s="25" t="s">
        <v>280</v>
      </c>
      <c r="H11" s="30">
        <v>187.55234601156101</v>
      </c>
      <c r="I11" s="25" t="e">
        <f>VLOOKUP($C11,MapCodes!$C:$I,9,FALSE)</f>
        <v>#REF!</v>
      </c>
      <c r="J11" s="25" t="e">
        <f>VLOOKUP($C11,MapCodes!$C:$I,10,FALSE)</f>
        <v>#REF!</v>
      </c>
      <c r="K11" s="26" t="s">
        <v>198</v>
      </c>
      <c r="L11" s="25" t="str">
        <f>VLOOKUP(K11,'Bird Habitat Categories'!$C$5:$D$25,2,FALSE)</f>
        <v>CMF</v>
      </c>
      <c r="M11" s="25" t="e">
        <f t="shared" si="0"/>
        <v>#REF!</v>
      </c>
      <c r="N11" s="32">
        <v>3</v>
      </c>
    </row>
    <row r="12" spans="1:14" ht="101.5" x14ac:dyDescent="0.35">
      <c r="A12" s="24" t="s">
        <v>269</v>
      </c>
      <c r="B12" s="32" t="str">
        <f>VLOOKUP($C12,MapCodes!$C$2:$G$42,4,FALSE)</f>
        <v>Pl - Lingonberry - Velvet-leaved blueberry</v>
      </c>
      <c r="C12" s="25" t="s">
        <v>21</v>
      </c>
      <c r="D12" s="25" t="str">
        <f>VLOOKUP($C12,MapCodes!$C$2:$G$42,2,FALSE)</f>
        <v>BWBSmw1LL</v>
      </c>
      <c r="E12" s="26" t="str">
        <f>VLOOKUP($C12,MapCodes!$C$2:$G$42,3,FALSE)</f>
        <v>02</v>
      </c>
      <c r="F12" s="25" t="s">
        <v>281</v>
      </c>
      <c r="G12" s="25" t="s">
        <v>282</v>
      </c>
      <c r="H12" s="30">
        <v>5.5838135377300002</v>
      </c>
      <c r="I12" s="25" t="e">
        <f>VLOOKUP($C12,MapCodes!$C:$I,9,FALSE)</f>
        <v>#REF!</v>
      </c>
      <c r="J12" s="25" t="e">
        <f>VLOOKUP($C12,MapCodes!$C:$I,10,FALSE)</f>
        <v>#REF!</v>
      </c>
      <c r="K12" s="26" t="s">
        <v>198</v>
      </c>
      <c r="L12" s="25" t="str">
        <f>VLOOKUP(K12,'Bird Habitat Categories'!$C$5:$D$25,2,FALSE)</f>
        <v>CMF</v>
      </c>
      <c r="M12" s="25" t="e">
        <f t="shared" si="0"/>
        <v>#REF!</v>
      </c>
      <c r="N12" s="32">
        <v>3</v>
      </c>
    </row>
    <row r="13" spans="1:14" ht="101.5" x14ac:dyDescent="0.35">
      <c r="A13" s="24" t="s">
        <v>269</v>
      </c>
      <c r="B13" s="32" t="str">
        <f>VLOOKUP($C13,MapCodes!$C$2:$G$42,4,FALSE)</f>
        <v>Pl - Lingonberry - Velvet-leaved blueberry</v>
      </c>
      <c r="C13" s="25" t="s">
        <v>21</v>
      </c>
      <c r="D13" s="25" t="str">
        <f>VLOOKUP($C13,MapCodes!$C$2:$G$42,2,FALSE)</f>
        <v>BWBSmw1LL</v>
      </c>
      <c r="E13" s="26" t="str">
        <f>VLOOKUP($C13,MapCodes!$C$2:$G$42,3,FALSE)</f>
        <v>02</v>
      </c>
      <c r="F13" s="25" t="s">
        <v>273</v>
      </c>
      <c r="G13" s="25" t="s">
        <v>283</v>
      </c>
      <c r="H13" s="30">
        <v>6.0225658251700009</v>
      </c>
      <c r="I13" s="25" t="e">
        <f>VLOOKUP($C13,MapCodes!$C:$I,9,FALSE)</f>
        <v>#REF!</v>
      </c>
      <c r="J13" s="25" t="e">
        <f>VLOOKUP($C13,MapCodes!$C:$I,10,FALSE)</f>
        <v>#REF!</v>
      </c>
      <c r="K13" s="26" t="s">
        <v>192</v>
      </c>
      <c r="L13" s="25" t="str">
        <f>VLOOKUP(K13,'Bird Habitat Categories'!$C$5:$D$25,2,FALSE)</f>
        <v>CSH</v>
      </c>
      <c r="M13" s="25" t="e">
        <f t="shared" si="0"/>
        <v>#REF!</v>
      </c>
      <c r="N13" s="32">
        <v>1</v>
      </c>
    </row>
    <row r="14" spans="1:14" ht="101.5" x14ac:dyDescent="0.35">
      <c r="A14" s="24" t="s">
        <v>269</v>
      </c>
      <c r="B14" s="32" t="str">
        <f>VLOOKUP($C14,MapCodes!$C$2:$G$42,4,FALSE)</f>
        <v>Pl - Lingonberry - Velvet-leaved blueberry</v>
      </c>
      <c r="C14" s="25" t="s">
        <v>21</v>
      </c>
      <c r="D14" s="25" t="str">
        <f>VLOOKUP($C14,MapCodes!$C$2:$G$42,2,FALSE)</f>
        <v>BWBSmw1LL</v>
      </c>
      <c r="E14" s="26" t="str">
        <f>VLOOKUP($C14,MapCodes!$C$2:$G$42,3,FALSE)</f>
        <v>02</v>
      </c>
      <c r="F14" s="25" t="s">
        <v>275</v>
      </c>
      <c r="G14" s="25" t="s">
        <v>284</v>
      </c>
      <c r="H14" s="30">
        <v>130.67515917345898</v>
      </c>
      <c r="I14" s="25" t="e">
        <f>VLOOKUP($C14,MapCodes!$C:$I,9,FALSE)</f>
        <v>#REF!</v>
      </c>
      <c r="J14" s="25" t="e">
        <f>VLOOKUP($C14,MapCodes!$C:$I,10,FALSE)</f>
        <v>#REF!</v>
      </c>
      <c r="K14" s="26" t="s">
        <v>195</v>
      </c>
      <c r="L14" s="25" t="str">
        <f>VLOOKUP(K14,'Bird Habitat Categories'!$C$5:$D$25,2,FALSE)</f>
        <v>CYF</v>
      </c>
      <c r="M14" s="25" t="e">
        <f t="shared" si="0"/>
        <v>#REF!</v>
      </c>
      <c r="N14" s="32">
        <v>2</v>
      </c>
    </row>
    <row r="15" spans="1:14" ht="101.5" x14ac:dyDescent="0.35">
      <c r="A15" s="24" t="s">
        <v>269</v>
      </c>
      <c r="B15" s="32" t="str">
        <f>VLOOKUP($C15,MapCodes!$C$2:$G$42,4,FALSE)</f>
        <v>Pl - Lingonberry - Velvet-leaved blueberry</v>
      </c>
      <c r="C15" s="25" t="s">
        <v>21</v>
      </c>
      <c r="D15" s="25" t="str">
        <f>VLOOKUP($C15,MapCodes!$C$2:$G$42,2,FALSE)</f>
        <v>BWBSmw1LL</v>
      </c>
      <c r="E15" s="26" t="str">
        <f>VLOOKUP($C15,MapCodes!$C$2:$G$42,3,FALSE)</f>
        <v>02</v>
      </c>
      <c r="F15" s="25" t="s">
        <v>277</v>
      </c>
      <c r="G15" s="25" t="s">
        <v>285</v>
      </c>
      <c r="H15" s="30">
        <v>253.33662461804511</v>
      </c>
      <c r="I15" s="25" t="e">
        <f>VLOOKUP($C15,MapCodes!$C:$I,9,FALSE)</f>
        <v>#REF!</v>
      </c>
      <c r="J15" s="25" t="e">
        <f>VLOOKUP($C15,MapCodes!$C:$I,10,FALSE)</f>
        <v>#REF!</v>
      </c>
      <c r="K15" s="26" t="s">
        <v>195</v>
      </c>
      <c r="L15" s="25" t="str">
        <f>VLOOKUP(K15,'Bird Habitat Categories'!$C$5:$D$25,2,FALSE)</f>
        <v>CYF</v>
      </c>
      <c r="M15" s="25" t="e">
        <f t="shared" si="0"/>
        <v>#REF!</v>
      </c>
      <c r="N15" s="32">
        <v>2</v>
      </c>
    </row>
    <row r="16" spans="1:14" ht="58" x14ac:dyDescent="0.35">
      <c r="A16" s="24" t="s">
        <v>269</v>
      </c>
      <c r="B16" s="32" t="str">
        <f>VLOOKUP($C16,MapCodes!$C$2:$G$42,4,FALSE)</f>
        <v>Sw - Wildrye – Peavine</v>
      </c>
      <c r="C16" s="25" t="s">
        <v>26</v>
      </c>
      <c r="D16" s="25" t="str">
        <f>VLOOKUP($C16,MapCodes!$C$2:$G$42,2,FALSE)</f>
        <v>BWBSmw1SW</v>
      </c>
      <c r="E16" s="26" t="str">
        <f>VLOOKUP($C16,MapCodes!$C$2:$G$42,3,FALSE)</f>
        <v>03</v>
      </c>
      <c r="F16" s="25">
        <v>2</v>
      </c>
      <c r="G16" s="25" t="s">
        <v>286</v>
      </c>
      <c r="H16" s="71" t="s">
        <v>87</v>
      </c>
      <c r="I16" s="25" t="e">
        <f>VLOOKUP($C16,MapCodes!$C:$I,9,FALSE)</f>
        <v>#REF!</v>
      </c>
      <c r="J16" s="25" t="e">
        <f>VLOOKUP($C16,MapCodes!$C:$I,10,FALSE)</f>
        <v>#REF!</v>
      </c>
      <c r="K16" s="26" t="s">
        <v>192</v>
      </c>
      <c r="L16" s="25" t="str">
        <f>VLOOKUP(K16,'Bird Habitat Categories'!$C$5:$D$25,2,FALSE)</f>
        <v>CSH</v>
      </c>
      <c r="M16" s="25" t="e">
        <f t="shared" ref="M16" si="2">L16&amp;IF(J16="-","","-"&amp;J16)</f>
        <v>#REF!</v>
      </c>
      <c r="N16" s="32">
        <v>1</v>
      </c>
    </row>
    <row r="17" spans="1:14" ht="58" x14ac:dyDescent="0.35">
      <c r="A17" s="24" t="s">
        <v>269</v>
      </c>
      <c r="B17" s="32" t="str">
        <f>VLOOKUP($C17,MapCodes!$C$2:$G$42,4,FALSE)</f>
        <v>Sw - Wildrye – Peavine</v>
      </c>
      <c r="C17" s="25" t="s">
        <v>26</v>
      </c>
      <c r="D17" s="25" t="str">
        <f>VLOOKUP($C17,MapCodes!$C$2:$G$42,2,FALSE)</f>
        <v>BWBSmw1SW</v>
      </c>
      <c r="E17" s="26" t="str">
        <f>VLOOKUP($C17,MapCodes!$C$2:$G$42,3,FALSE)</f>
        <v>03</v>
      </c>
      <c r="F17" s="25" t="s">
        <v>273</v>
      </c>
      <c r="G17" s="25" t="s">
        <v>287</v>
      </c>
      <c r="H17" s="30">
        <v>148.62094246978899</v>
      </c>
      <c r="I17" s="25" t="e">
        <f>VLOOKUP($C17,MapCodes!$C:$I,9,FALSE)</f>
        <v>#REF!</v>
      </c>
      <c r="J17" s="25" t="e">
        <f>VLOOKUP($C17,MapCodes!$C:$I,10,FALSE)</f>
        <v>#REF!</v>
      </c>
      <c r="K17" s="26" t="s">
        <v>192</v>
      </c>
      <c r="L17" s="25" t="str">
        <f>VLOOKUP(K17,'Bird Habitat Categories'!$C$5:$D$25,2,FALSE)</f>
        <v>CSH</v>
      </c>
      <c r="M17" s="25" t="e">
        <f>L17&amp;IF(J17="-","","-"&amp;J17)</f>
        <v>#REF!</v>
      </c>
      <c r="N17" s="32">
        <v>1</v>
      </c>
    </row>
    <row r="18" spans="1:14" ht="58" x14ac:dyDescent="0.35">
      <c r="A18" s="24" t="s">
        <v>269</v>
      </c>
      <c r="B18" s="32" t="str">
        <f>VLOOKUP($C18,MapCodes!$C$2:$G$42,4,FALSE)</f>
        <v>Sw - Wildrye – Peavine</v>
      </c>
      <c r="C18" s="25" t="s">
        <v>26</v>
      </c>
      <c r="D18" s="25" t="str">
        <f>VLOOKUP($C18,MapCodes!$C$2:$G$42,2,FALSE)</f>
        <v>BWBSmw1SW</v>
      </c>
      <c r="E18" s="26" t="str">
        <f>VLOOKUP($C18,MapCodes!$C$2:$G$42,3,FALSE)</f>
        <v>03</v>
      </c>
      <c r="F18" s="25" t="s">
        <v>275</v>
      </c>
      <c r="G18" s="25" t="s">
        <v>288</v>
      </c>
      <c r="H18" s="30">
        <v>177.29076868845695</v>
      </c>
      <c r="I18" s="25" t="e">
        <f>VLOOKUP($C18,MapCodes!$C:$I,9,FALSE)</f>
        <v>#REF!</v>
      </c>
      <c r="J18" s="25" t="e">
        <f>VLOOKUP($C18,MapCodes!$C:$I,10,FALSE)</f>
        <v>#REF!</v>
      </c>
      <c r="K18" s="26" t="s">
        <v>195</v>
      </c>
      <c r="L18" s="25" t="str">
        <f>VLOOKUP(K18,'Bird Habitat Categories'!$C$5:$D$25,2,FALSE)</f>
        <v>CYF</v>
      </c>
      <c r="M18" s="25" t="e">
        <f>L18&amp;IF(J18="-","","-"&amp;J18)</f>
        <v>#REF!</v>
      </c>
      <c r="N18" s="32">
        <v>2</v>
      </c>
    </row>
    <row r="19" spans="1:14" ht="58" x14ac:dyDescent="0.35">
      <c r="A19" s="24" t="s">
        <v>269</v>
      </c>
      <c r="B19" s="32" t="str">
        <f>VLOOKUP($C19,MapCodes!$C$2:$G$42,4,FALSE)</f>
        <v>Sw - Wildrye – Peavine</v>
      </c>
      <c r="C19" s="25" t="s">
        <v>26</v>
      </c>
      <c r="D19" s="25" t="str">
        <f>VLOOKUP($C19,MapCodes!$C$2:$G$42,2,FALSE)</f>
        <v>BWBSmw1SW</v>
      </c>
      <c r="E19" s="26" t="str">
        <f>VLOOKUP($C19,MapCodes!$C$2:$G$42,3,FALSE)</f>
        <v>03</v>
      </c>
      <c r="F19" s="25" t="s">
        <v>277</v>
      </c>
      <c r="G19" s="25" t="s">
        <v>289</v>
      </c>
      <c r="H19" s="30">
        <v>1176.1402454671875</v>
      </c>
      <c r="I19" s="25" t="e">
        <f>VLOOKUP($C19,MapCodes!$C:$I,9,FALSE)</f>
        <v>#REF!</v>
      </c>
      <c r="J19" s="25" t="e">
        <f>VLOOKUP($C19,MapCodes!$C:$I,10,FALSE)</f>
        <v>#REF!</v>
      </c>
      <c r="K19" s="26" t="s">
        <v>195</v>
      </c>
      <c r="L19" s="25" t="str">
        <f>VLOOKUP(K19,'Bird Habitat Categories'!$C$5:$D$25,2,FALSE)</f>
        <v>CYF</v>
      </c>
      <c r="M19" s="25" t="e">
        <f>L19&amp;IF(J19="-","","-"&amp;J19)</f>
        <v>#REF!</v>
      </c>
      <c r="N19" s="32">
        <v>2</v>
      </c>
    </row>
    <row r="20" spans="1:14" ht="58" x14ac:dyDescent="0.35">
      <c r="A20" s="24" t="s">
        <v>269</v>
      </c>
      <c r="B20" s="32" t="str">
        <f>VLOOKUP($C20,MapCodes!$C$2:$G$42,4,FALSE)</f>
        <v>Sw - Wildrye – Peavine</v>
      </c>
      <c r="C20" s="25" t="s">
        <v>26</v>
      </c>
      <c r="D20" s="25" t="str">
        <f>VLOOKUP($C20,MapCodes!$C$2:$G$42,2,FALSE)</f>
        <v>BWBSmw1SW</v>
      </c>
      <c r="E20" s="26" t="str">
        <f>VLOOKUP($C20,MapCodes!$C$2:$G$42,3,FALSE)</f>
        <v>03</v>
      </c>
      <c r="F20" s="25" t="s">
        <v>270</v>
      </c>
      <c r="G20" s="25" t="s">
        <v>290</v>
      </c>
      <c r="H20" s="30">
        <v>589.52246032542314</v>
      </c>
      <c r="I20" s="25" t="e">
        <f>VLOOKUP($C20,MapCodes!$C:$I,9,FALSE)</f>
        <v>#REF!</v>
      </c>
      <c r="J20" s="25" t="e">
        <f>VLOOKUP($C20,MapCodes!$C:$I,10,FALSE)</f>
        <v>#REF!</v>
      </c>
      <c r="K20" s="26" t="s">
        <v>198</v>
      </c>
      <c r="L20" s="25" t="str">
        <f>VLOOKUP(K20,'Bird Habitat Categories'!$C$5:$D$25,2,FALSE)</f>
        <v>CMF</v>
      </c>
      <c r="M20" s="25" t="e">
        <f t="shared" si="0"/>
        <v>#REF!</v>
      </c>
      <c r="N20" s="32">
        <v>3</v>
      </c>
    </row>
    <row r="21" spans="1:14" ht="58" x14ac:dyDescent="0.35">
      <c r="A21" s="24" t="s">
        <v>269</v>
      </c>
      <c r="B21" s="32" t="str">
        <f>VLOOKUP($C21,MapCodes!$C$2:$G$42,4,FALSE)</f>
        <v>Sw - Wildrye – Peavine</v>
      </c>
      <c r="C21" s="25" t="s">
        <v>26</v>
      </c>
      <c r="D21" s="25" t="str">
        <f>VLOOKUP($C21,MapCodes!$C$2:$G$42,2,FALSE)</f>
        <v>BWBSmw1SW</v>
      </c>
      <c r="E21" s="26" t="str">
        <f>VLOOKUP($C21,MapCodes!$C$2:$G$42,3,FALSE)</f>
        <v>03</v>
      </c>
      <c r="F21" s="25" t="s">
        <v>281</v>
      </c>
      <c r="G21" s="25" t="s">
        <v>291</v>
      </c>
      <c r="H21" s="30">
        <v>15.136115844190002</v>
      </c>
      <c r="I21" s="25" t="e">
        <f>VLOOKUP($C21,MapCodes!$C:$I,9,FALSE)</f>
        <v>#REF!</v>
      </c>
      <c r="J21" s="25" t="e">
        <f>VLOOKUP($C21,MapCodes!$C:$I,10,FALSE)</f>
        <v>#REF!</v>
      </c>
      <c r="K21" s="26" t="s">
        <v>198</v>
      </c>
      <c r="L21" s="25" t="str">
        <f>VLOOKUP(K21,'Bird Habitat Categories'!$C$5:$D$25,2,FALSE)</f>
        <v>CMF</v>
      </c>
      <c r="M21" s="25" t="e">
        <f t="shared" si="0"/>
        <v>#REF!</v>
      </c>
      <c r="N21" s="32">
        <v>3</v>
      </c>
    </row>
    <row r="22" spans="1:14" ht="72.5" x14ac:dyDescent="0.35">
      <c r="A22" s="24" t="s">
        <v>269</v>
      </c>
      <c r="B22" s="32" t="str">
        <f>VLOOKUP($C22,MapCodes!$C$2:$G$42,4,FALSE)</f>
        <v>Sb - Lingonberry - Coltsfoot</v>
      </c>
      <c r="C22" s="25" t="s">
        <v>31</v>
      </c>
      <c r="D22" s="25" t="str">
        <f>VLOOKUP($C22,MapCodes!$C$2:$G$42,2,FALSE)</f>
        <v>BWBSmw1BL</v>
      </c>
      <c r="E22" s="26" t="str">
        <f>VLOOKUP($C22,MapCodes!$C$2:$G$42,3,FALSE)</f>
        <v>04</v>
      </c>
      <c r="F22" s="25" t="s">
        <v>270</v>
      </c>
      <c r="G22" s="25" t="s">
        <v>292</v>
      </c>
      <c r="H22" s="30">
        <v>165.29780010737505</v>
      </c>
      <c r="I22" s="25" t="e">
        <f>VLOOKUP($C22,MapCodes!$C:$I,9,FALSE)</f>
        <v>#REF!</v>
      </c>
      <c r="J22" s="25" t="e">
        <f>VLOOKUP($C22,MapCodes!$C:$I,10,FALSE)</f>
        <v>#REF!</v>
      </c>
      <c r="K22" s="26" t="s">
        <v>198</v>
      </c>
      <c r="L22" s="25" t="str">
        <f>VLOOKUP(K22,'Bird Habitat Categories'!$C$5:$D$25,2,FALSE)</f>
        <v>CMF</v>
      </c>
      <c r="M22" s="25" t="e">
        <f t="shared" si="0"/>
        <v>#REF!</v>
      </c>
      <c r="N22" s="32">
        <v>3</v>
      </c>
    </row>
    <row r="23" spans="1:14" ht="72.5" x14ac:dyDescent="0.35">
      <c r="A23" s="24" t="s">
        <v>269</v>
      </c>
      <c r="B23" s="32" t="str">
        <f>VLOOKUP($C23,MapCodes!$C$2:$G$42,4,FALSE)</f>
        <v>Sb - Lingonberry - Coltsfoot</v>
      </c>
      <c r="C23" s="25" t="s">
        <v>31</v>
      </c>
      <c r="D23" s="25" t="str">
        <f>VLOOKUP($C23,MapCodes!$C$2:$G$42,2,FALSE)</f>
        <v>BWBSmw1BL</v>
      </c>
      <c r="E23" s="26" t="str">
        <f>VLOOKUP($C23,MapCodes!$C$2:$G$42,3,FALSE)</f>
        <v>04</v>
      </c>
      <c r="F23" s="25">
        <v>7</v>
      </c>
      <c r="G23" s="25" t="s">
        <v>293</v>
      </c>
      <c r="H23" s="71" t="s">
        <v>87</v>
      </c>
      <c r="I23" s="25" t="s">
        <v>19</v>
      </c>
      <c r="J23" s="25" t="s">
        <v>36</v>
      </c>
      <c r="K23" s="26" t="s">
        <v>198</v>
      </c>
      <c r="L23" s="25" t="str">
        <f>VLOOKUP(K23,'Bird Habitat Categories'!$C$5:$D$25,2,FALSE)</f>
        <v>CMF</v>
      </c>
      <c r="M23" s="25" t="str">
        <f t="shared" si="0"/>
        <v>CMF-Sb</v>
      </c>
      <c r="N23" s="32">
        <v>3</v>
      </c>
    </row>
    <row r="24" spans="1:14" ht="72.5" x14ac:dyDescent="0.35">
      <c r="A24" s="24" t="s">
        <v>269</v>
      </c>
      <c r="B24" s="32" t="str">
        <f>VLOOKUP($C24,MapCodes!$C$2:$G$42,4,FALSE)</f>
        <v>Sb - Lingonberry - Coltsfoot</v>
      </c>
      <c r="C24" s="25" t="s">
        <v>31</v>
      </c>
      <c r="D24" s="25" t="str">
        <f>VLOOKUP($C24,MapCodes!$C$2:$G$42,2,FALSE)</f>
        <v>BWBSmw1BL</v>
      </c>
      <c r="E24" s="26" t="str">
        <f>VLOOKUP($C24,MapCodes!$C$2:$G$42,3,FALSE)</f>
        <v>04</v>
      </c>
      <c r="F24" s="25" t="s">
        <v>273</v>
      </c>
      <c r="G24" s="25" t="s">
        <v>294</v>
      </c>
      <c r="H24" s="30">
        <v>13.747084308882</v>
      </c>
      <c r="I24" s="25" t="e">
        <f>VLOOKUP($C24,MapCodes!$C:$I,9,FALSE)</f>
        <v>#REF!</v>
      </c>
      <c r="J24" s="25" t="e">
        <f>VLOOKUP($C24,MapCodes!$C:$I,10,FALSE)</f>
        <v>#REF!</v>
      </c>
      <c r="K24" s="26" t="s">
        <v>192</v>
      </c>
      <c r="L24" s="25" t="str">
        <f>VLOOKUP(K24,'Bird Habitat Categories'!$C$5:$D$25,2,FALSE)</f>
        <v>CSH</v>
      </c>
      <c r="M24" s="25" t="e">
        <f t="shared" si="0"/>
        <v>#REF!</v>
      </c>
      <c r="N24" s="32">
        <v>1</v>
      </c>
    </row>
    <row r="25" spans="1:14" ht="72.5" x14ac:dyDescent="0.35">
      <c r="A25" s="24" t="s">
        <v>269</v>
      </c>
      <c r="B25" s="32" t="str">
        <f>VLOOKUP($C25,MapCodes!$C$2:$G$42,4,FALSE)</f>
        <v>Sb - Lingonberry - Coltsfoot</v>
      </c>
      <c r="C25" s="25" t="s">
        <v>31</v>
      </c>
      <c r="D25" s="25" t="str">
        <f>VLOOKUP($C25,MapCodes!$C$2:$G$42,2,FALSE)</f>
        <v>BWBSmw1BL</v>
      </c>
      <c r="E25" s="26" t="str">
        <f>VLOOKUP($C25,MapCodes!$C$2:$G$42,3,FALSE)</f>
        <v>04</v>
      </c>
      <c r="F25" s="25" t="s">
        <v>275</v>
      </c>
      <c r="G25" s="25" t="s">
        <v>295</v>
      </c>
      <c r="H25" s="30">
        <v>74.603062666458982</v>
      </c>
      <c r="I25" s="25" t="e">
        <f>VLOOKUP($C25,MapCodes!$C:$I,9,FALSE)</f>
        <v>#REF!</v>
      </c>
      <c r="J25" s="25" t="e">
        <f>VLOOKUP($C25,MapCodes!$C:$I,10,FALSE)</f>
        <v>#REF!</v>
      </c>
      <c r="K25" s="26" t="s">
        <v>195</v>
      </c>
      <c r="L25" s="25" t="str">
        <f>VLOOKUP(K25,'Bird Habitat Categories'!$C$5:$D$25,2,FALSE)</f>
        <v>CYF</v>
      </c>
      <c r="M25" s="25" t="e">
        <f t="shared" si="0"/>
        <v>#REF!</v>
      </c>
      <c r="N25" s="32">
        <v>2</v>
      </c>
    </row>
    <row r="26" spans="1:14" ht="72.5" x14ac:dyDescent="0.35">
      <c r="A26" s="24" t="s">
        <v>269</v>
      </c>
      <c r="B26" s="32" t="str">
        <f>VLOOKUP($C26,MapCodes!$C$2:$G$42,4,FALSE)</f>
        <v>Sb - Lingonberry - Coltsfoot</v>
      </c>
      <c r="C26" s="25" t="s">
        <v>31</v>
      </c>
      <c r="D26" s="25" t="str">
        <f>VLOOKUP($C26,MapCodes!$C$2:$G$42,2,FALSE)</f>
        <v>BWBSmw1BL</v>
      </c>
      <c r="E26" s="26" t="str">
        <f>VLOOKUP($C26,MapCodes!$C$2:$G$42,3,FALSE)</f>
        <v>04</v>
      </c>
      <c r="F26" s="25" t="s">
        <v>277</v>
      </c>
      <c r="G26" s="25" t="s">
        <v>296</v>
      </c>
      <c r="H26" s="30">
        <v>262.11057193183746</v>
      </c>
      <c r="I26" s="25" t="e">
        <f>VLOOKUP($C26,MapCodes!$C:$I,9,FALSE)</f>
        <v>#REF!</v>
      </c>
      <c r="J26" s="25" t="e">
        <f>VLOOKUP($C26,MapCodes!$C:$I,10,FALSE)</f>
        <v>#REF!</v>
      </c>
      <c r="K26" s="26" t="s">
        <v>195</v>
      </c>
      <c r="L26" s="25" t="str">
        <f>VLOOKUP(K26,'Bird Habitat Categories'!$C$5:$D$25,2,FALSE)</f>
        <v>CYF</v>
      </c>
      <c r="M26" s="25" t="e">
        <f t="shared" si="0"/>
        <v>#REF!</v>
      </c>
      <c r="N26" s="32">
        <v>2</v>
      </c>
    </row>
    <row r="27" spans="1:14" ht="58" x14ac:dyDescent="0.35">
      <c r="A27" s="24" t="s">
        <v>269</v>
      </c>
      <c r="B27" s="32" t="str">
        <f>VLOOKUP($C27,MapCodes!$C$2:$G$42,4,FALSE)</f>
        <v>Sw - Currant - Oak fern</v>
      </c>
      <c r="C27" s="25" t="s">
        <v>37</v>
      </c>
      <c r="D27" s="25" t="str">
        <f>VLOOKUP($C27,MapCodes!$C$2:$G$42,2,FALSE)</f>
        <v>BWBSmw1SO</v>
      </c>
      <c r="E27" s="26" t="str">
        <f>VLOOKUP($C27,MapCodes!$C$2:$G$42,3,FALSE)</f>
        <v>05</v>
      </c>
      <c r="F27" s="25" t="s">
        <v>270</v>
      </c>
      <c r="G27" s="25" t="s">
        <v>297</v>
      </c>
      <c r="H27" s="30">
        <v>446.10613895341004</v>
      </c>
      <c r="I27" s="25" t="e">
        <f>VLOOKUP($C27,MapCodes!$C:$I,9,FALSE)</f>
        <v>#REF!</v>
      </c>
      <c r="J27" s="25" t="e">
        <f>VLOOKUP($C27,MapCodes!$C:$I,10,FALSE)</f>
        <v>#REF!</v>
      </c>
      <c r="K27" s="26" t="s">
        <v>198</v>
      </c>
      <c r="L27" s="25" t="str">
        <f>VLOOKUP(K27,'Bird Habitat Categories'!$C$5:$D$25,2,FALSE)</f>
        <v>CMF</v>
      </c>
      <c r="M27" s="25" t="e">
        <f t="shared" si="0"/>
        <v>#REF!</v>
      </c>
      <c r="N27" s="32">
        <v>3</v>
      </c>
    </row>
    <row r="28" spans="1:14" ht="58" x14ac:dyDescent="0.35">
      <c r="A28" s="24" t="s">
        <v>269</v>
      </c>
      <c r="B28" s="32" t="str">
        <f>VLOOKUP($C28,MapCodes!$C$2:$G$42,4,FALSE)</f>
        <v>Sw - Currant - Oak fern</v>
      </c>
      <c r="C28" s="25" t="s">
        <v>37</v>
      </c>
      <c r="D28" s="25" t="str">
        <f>VLOOKUP($C28,MapCodes!$C$2:$G$42,2,FALSE)</f>
        <v>BWBSmw1SO</v>
      </c>
      <c r="E28" s="26" t="str">
        <f>VLOOKUP($C28,MapCodes!$C$2:$G$42,3,FALSE)</f>
        <v>05</v>
      </c>
      <c r="F28" s="25" t="s">
        <v>281</v>
      </c>
      <c r="G28" s="25" t="s">
        <v>298</v>
      </c>
      <c r="H28" s="30">
        <v>40.501895731920001</v>
      </c>
      <c r="I28" s="25" t="e">
        <f>VLOOKUP($C28,MapCodes!$C:$I,9,FALSE)</f>
        <v>#REF!</v>
      </c>
      <c r="J28" s="25" t="e">
        <f>VLOOKUP($C28,MapCodes!$C:$I,10,FALSE)</f>
        <v>#REF!</v>
      </c>
      <c r="K28" s="26" t="s">
        <v>198</v>
      </c>
      <c r="L28" s="25" t="str">
        <f>VLOOKUP(K28,'Bird Habitat Categories'!$C$5:$D$25,2,FALSE)</f>
        <v>CMF</v>
      </c>
      <c r="M28" s="25" t="e">
        <f t="shared" si="0"/>
        <v>#REF!</v>
      </c>
      <c r="N28" s="32">
        <v>3</v>
      </c>
    </row>
    <row r="29" spans="1:14" ht="58" x14ac:dyDescent="0.35">
      <c r="A29" s="24" t="s">
        <v>269</v>
      </c>
      <c r="B29" s="32" t="str">
        <f>VLOOKUP($C29,MapCodes!$C$2:$G$42,4,FALSE)</f>
        <v>Sw - Currant - Oak fern</v>
      </c>
      <c r="C29" s="25" t="s">
        <v>37</v>
      </c>
      <c r="D29" s="25" t="str">
        <f>VLOOKUP($C29,MapCodes!$C$2:$G$42,2,FALSE)</f>
        <v>BWBSmw1SO</v>
      </c>
      <c r="E29" s="26" t="str">
        <f>VLOOKUP($C29,MapCodes!$C$2:$G$42,3,FALSE)</f>
        <v>05</v>
      </c>
      <c r="F29" s="25" t="s">
        <v>273</v>
      </c>
      <c r="G29" s="25" t="s">
        <v>299</v>
      </c>
      <c r="H29" s="30">
        <v>40.471294050178997</v>
      </c>
      <c r="I29" s="25" t="e">
        <f>VLOOKUP($C29,MapCodes!$C:$I,9,FALSE)</f>
        <v>#REF!</v>
      </c>
      <c r="J29" s="25" t="e">
        <f>VLOOKUP($C29,MapCodes!$C:$I,10,FALSE)</f>
        <v>#REF!</v>
      </c>
      <c r="K29" s="26" t="s">
        <v>192</v>
      </c>
      <c r="L29" s="25" t="str">
        <f>VLOOKUP(K29,'Bird Habitat Categories'!$C$5:$D$25,2,FALSE)</f>
        <v>CSH</v>
      </c>
      <c r="M29" s="25" t="e">
        <f t="shared" si="0"/>
        <v>#REF!</v>
      </c>
      <c r="N29" s="32">
        <v>1</v>
      </c>
    </row>
    <row r="30" spans="1:14" ht="58" x14ac:dyDescent="0.35">
      <c r="A30" s="24" t="s">
        <v>269</v>
      </c>
      <c r="B30" s="32" t="str">
        <f>VLOOKUP($C30,MapCodes!$C$2:$G$42,4,FALSE)</f>
        <v>Sw - Currant - Oak fern</v>
      </c>
      <c r="C30" s="25" t="s">
        <v>37</v>
      </c>
      <c r="D30" s="25" t="str">
        <f>VLOOKUP($C30,MapCodes!$C$2:$G$42,2,FALSE)</f>
        <v>BWBSmw1SO</v>
      </c>
      <c r="E30" s="26" t="str">
        <f>VLOOKUP($C30,MapCodes!$C$2:$G$42,3,FALSE)</f>
        <v>05</v>
      </c>
      <c r="F30" s="25" t="s">
        <v>275</v>
      </c>
      <c r="G30" s="25" t="s">
        <v>300</v>
      </c>
      <c r="H30" s="30">
        <v>36.372478896049003</v>
      </c>
      <c r="I30" s="25" t="e">
        <f>VLOOKUP($C30,MapCodes!$C:$I,9,FALSE)</f>
        <v>#REF!</v>
      </c>
      <c r="J30" s="25" t="e">
        <f>VLOOKUP($C30,MapCodes!$C:$I,10,FALSE)</f>
        <v>#REF!</v>
      </c>
      <c r="K30" s="26" t="s">
        <v>195</v>
      </c>
      <c r="L30" s="25" t="str">
        <f>VLOOKUP(K30,'Bird Habitat Categories'!$C$5:$D$25,2,FALSE)</f>
        <v>CYF</v>
      </c>
      <c r="M30" s="25" t="e">
        <f t="shared" si="0"/>
        <v>#REF!</v>
      </c>
      <c r="N30" s="32">
        <v>2</v>
      </c>
    </row>
    <row r="31" spans="1:14" ht="58" x14ac:dyDescent="0.35">
      <c r="A31" s="24" t="s">
        <v>269</v>
      </c>
      <c r="B31" s="32" t="str">
        <f>VLOOKUP($C31,MapCodes!$C$2:$G$42,4,FALSE)</f>
        <v>Sw - Currant - Oak fern</v>
      </c>
      <c r="C31" s="25" t="s">
        <v>37</v>
      </c>
      <c r="D31" s="25" t="str">
        <f>VLOOKUP($C31,MapCodes!$C$2:$G$42,2,FALSE)</f>
        <v>BWBSmw1SO</v>
      </c>
      <c r="E31" s="26" t="str">
        <f>VLOOKUP($C31,MapCodes!$C$2:$G$42,3,FALSE)</f>
        <v>05</v>
      </c>
      <c r="F31" s="25" t="s">
        <v>277</v>
      </c>
      <c r="G31" s="25" t="s">
        <v>301</v>
      </c>
      <c r="H31" s="30">
        <v>686.0303740036959</v>
      </c>
      <c r="I31" s="25" t="e">
        <f>VLOOKUP($C31,MapCodes!$C:$I,9,FALSE)</f>
        <v>#REF!</v>
      </c>
      <c r="J31" s="25" t="e">
        <f>VLOOKUP($C31,MapCodes!$C:$I,10,FALSE)</f>
        <v>#REF!</v>
      </c>
      <c r="K31" s="26" t="s">
        <v>195</v>
      </c>
      <c r="L31" s="25" t="str">
        <f>VLOOKUP(K31,'Bird Habitat Categories'!$C$5:$D$25,2,FALSE)</f>
        <v>CYF</v>
      </c>
      <c r="M31" s="25" t="e">
        <f t="shared" si="0"/>
        <v>#REF!</v>
      </c>
      <c r="N31" s="32">
        <v>2</v>
      </c>
    </row>
    <row r="32" spans="1:14" ht="72.5" x14ac:dyDescent="0.35">
      <c r="A32" s="24" t="s">
        <v>269</v>
      </c>
      <c r="B32" s="32" t="str">
        <f>VLOOKUP($C32,MapCodes!$C$2:$G$42,4,FALSE)</f>
        <v>Sw - Currant – Bluebells</v>
      </c>
      <c r="C32" s="25" t="s">
        <v>42</v>
      </c>
      <c r="D32" s="25" t="str">
        <f>VLOOKUP($C32,MapCodes!$C$2:$G$42,2,FALSE)</f>
        <v>BWBSmw1SC</v>
      </c>
      <c r="E32" s="26" t="str">
        <f>VLOOKUP($C32,MapCodes!$C$2:$G$42,3,FALSE)</f>
        <v>06</v>
      </c>
      <c r="F32" s="25" t="s">
        <v>270</v>
      </c>
      <c r="G32" s="25" t="s">
        <v>302</v>
      </c>
      <c r="H32" s="30">
        <v>208.24015906569201</v>
      </c>
      <c r="I32" s="25" t="e">
        <f>VLOOKUP($C32,MapCodes!$C:$I,9,FALSE)</f>
        <v>#REF!</v>
      </c>
      <c r="J32" s="25" t="e">
        <f>VLOOKUP($C32,MapCodes!$C:$I,10,FALSE)</f>
        <v>#REF!</v>
      </c>
      <c r="K32" s="26" t="s">
        <v>198</v>
      </c>
      <c r="L32" s="25" t="str">
        <f>VLOOKUP(K32,'Bird Habitat Categories'!$C$5:$D$25,2,FALSE)</f>
        <v>CMF</v>
      </c>
      <c r="M32" s="25" t="e">
        <f t="shared" si="0"/>
        <v>#REF!</v>
      </c>
      <c r="N32" s="32">
        <v>3</v>
      </c>
    </row>
    <row r="33" spans="1:14" ht="72.5" x14ac:dyDescent="0.35">
      <c r="A33" s="24" t="s">
        <v>269</v>
      </c>
      <c r="B33" s="32" t="str">
        <f>VLOOKUP($C33,MapCodes!$C$2:$G$42,4,FALSE)</f>
        <v>Sw - Currant – Bluebells</v>
      </c>
      <c r="C33" s="25" t="s">
        <v>42</v>
      </c>
      <c r="D33" s="25" t="str">
        <f>VLOOKUP($C33,MapCodes!$C$2:$G$42,2,FALSE)</f>
        <v>BWBSmw1SC</v>
      </c>
      <c r="E33" s="26" t="str">
        <f>VLOOKUP($C33,MapCodes!$C$2:$G$42,3,FALSE)</f>
        <v>06</v>
      </c>
      <c r="F33" s="25" t="s">
        <v>281</v>
      </c>
      <c r="G33" s="25" t="s">
        <v>303</v>
      </c>
      <c r="H33" s="30">
        <v>7.4279896331300002</v>
      </c>
      <c r="I33" s="25" t="e">
        <f>VLOOKUP($C33,MapCodes!$C:$I,9,FALSE)</f>
        <v>#REF!</v>
      </c>
      <c r="J33" s="25" t="e">
        <f>VLOOKUP($C33,MapCodes!$C:$I,10,FALSE)</f>
        <v>#REF!</v>
      </c>
      <c r="K33" s="26" t="s">
        <v>198</v>
      </c>
      <c r="L33" s="25" t="str">
        <f>VLOOKUP(K33,'Bird Habitat Categories'!$C$5:$D$25,2,FALSE)</f>
        <v>CMF</v>
      </c>
      <c r="M33" s="25" t="e">
        <f t="shared" si="0"/>
        <v>#REF!</v>
      </c>
      <c r="N33" s="32">
        <v>3</v>
      </c>
    </row>
    <row r="34" spans="1:14" ht="72.5" x14ac:dyDescent="0.35">
      <c r="A34" s="24" t="s">
        <v>269</v>
      </c>
      <c r="B34" s="32" t="str">
        <f>VLOOKUP($C34,MapCodes!$C$2:$G$42,4,FALSE)</f>
        <v>Sw - Currant – Bluebells</v>
      </c>
      <c r="C34" s="25" t="s">
        <v>42</v>
      </c>
      <c r="D34" s="25" t="str">
        <f>VLOOKUP($C34,MapCodes!$C$2:$G$42,2,FALSE)</f>
        <v>BWBSmw1SC</v>
      </c>
      <c r="E34" s="26" t="str">
        <f>VLOOKUP($C34,MapCodes!$C$2:$G$42,3,FALSE)</f>
        <v>06</v>
      </c>
      <c r="F34" s="25" t="s">
        <v>273</v>
      </c>
      <c r="G34" s="25" t="s">
        <v>304</v>
      </c>
      <c r="H34" s="30">
        <v>1.62991867929</v>
      </c>
      <c r="I34" s="25" t="e">
        <f>VLOOKUP($C34,MapCodes!$C:$I,9,FALSE)</f>
        <v>#REF!</v>
      </c>
      <c r="J34" s="25" t="e">
        <f>VLOOKUP($C34,MapCodes!$C:$I,10,FALSE)</f>
        <v>#REF!</v>
      </c>
      <c r="K34" s="26" t="s">
        <v>192</v>
      </c>
      <c r="L34" s="25" t="str">
        <f>VLOOKUP(K34,'Bird Habitat Categories'!$C$5:$D$25,2,FALSE)</f>
        <v>CSH</v>
      </c>
      <c r="M34" s="25" t="e">
        <f t="shared" si="0"/>
        <v>#REF!</v>
      </c>
      <c r="N34" s="32">
        <v>1</v>
      </c>
    </row>
    <row r="35" spans="1:14" ht="72.5" x14ac:dyDescent="0.35">
      <c r="A35" s="24" t="s">
        <v>269</v>
      </c>
      <c r="B35" s="32" t="str">
        <f>VLOOKUP($C35,MapCodes!$C$2:$G$42,4,FALSE)</f>
        <v>Sw - Currant – Bluebells</v>
      </c>
      <c r="C35" s="25" t="s">
        <v>42</v>
      </c>
      <c r="D35" s="25" t="str">
        <f>VLOOKUP($C35,MapCodes!$C$2:$G$42,2,FALSE)</f>
        <v>BWBSmw1SC</v>
      </c>
      <c r="E35" s="26" t="str">
        <f>VLOOKUP($C35,MapCodes!$C$2:$G$42,3,FALSE)</f>
        <v>06</v>
      </c>
      <c r="F35" s="25" t="s">
        <v>275</v>
      </c>
      <c r="G35" s="25" t="s">
        <v>305</v>
      </c>
      <c r="H35" s="30">
        <v>21.361155912200001</v>
      </c>
      <c r="I35" s="25" t="e">
        <f>VLOOKUP($C35,MapCodes!$C:$I,9,FALSE)</f>
        <v>#REF!</v>
      </c>
      <c r="J35" s="25" t="e">
        <f>VLOOKUP($C35,MapCodes!$C:$I,10,FALSE)</f>
        <v>#REF!</v>
      </c>
      <c r="K35" s="26" t="s">
        <v>195</v>
      </c>
      <c r="L35" s="25" t="str">
        <f>VLOOKUP(K35,'Bird Habitat Categories'!$C$5:$D$25,2,FALSE)</f>
        <v>CYF</v>
      </c>
      <c r="M35" s="25" t="e">
        <f t="shared" si="0"/>
        <v>#REF!</v>
      </c>
      <c r="N35" s="32">
        <v>2</v>
      </c>
    </row>
    <row r="36" spans="1:14" ht="72.5" x14ac:dyDescent="0.35">
      <c r="A36" s="24" t="s">
        <v>269</v>
      </c>
      <c r="B36" s="32" t="str">
        <f>VLOOKUP($C36,MapCodes!$C$2:$G$42,4,FALSE)</f>
        <v>Sw - Currant – Bluebells</v>
      </c>
      <c r="C36" s="25" t="s">
        <v>42</v>
      </c>
      <c r="D36" s="25" t="str">
        <f>VLOOKUP($C36,MapCodes!$C$2:$G$42,2,FALSE)</f>
        <v>BWBSmw1SC</v>
      </c>
      <c r="E36" s="26" t="str">
        <f>VLOOKUP($C36,MapCodes!$C$2:$G$42,3,FALSE)</f>
        <v>06</v>
      </c>
      <c r="F36" s="25" t="s">
        <v>277</v>
      </c>
      <c r="G36" s="25" t="s">
        <v>306</v>
      </c>
      <c r="H36" s="30">
        <v>105.909849942523</v>
      </c>
      <c r="I36" s="25" t="e">
        <f>VLOOKUP($C36,MapCodes!$C:$I,9,FALSE)</f>
        <v>#REF!</v>
      </c>
      <c r="J36" s="25" t="e">
        <f>VLOOKUP($C36,MapCodes!$C:$I,10,FALSE)</f>
        <v>#REF!</v>
      </c>
      <c r="K36" s="26" t="s">
        <v>195</v>
      </c>
      <c r="L36" s="25" t="str">
        <f>VLOOKUP(K36,'Bird Habitat Categories'!$C$5:$D$25,2,FALSE)</f>
        <v>CYF</v>
      </c>
      <c r="M36" s="25" t="e">
        <f t="shared" si="0"/>
        <v>#REF!</v>
      </c>
      <c r="N36" s="32">
        <v>2</v>
      </c>
    </row>
    <row r="37" spans="1:14" ht="72.5" x14ac:dyDescent="0.35">
      <c r="A37" s="24" t="s">
        <v>269</v>
      </c>
      <c r="B37" s="32" t="str">
        <f>VLOOKUP($C37,MapCodes!$C$2:$G$42,4,FALSE)</f>
        <v>Sw - Currant – Horsetail</v>
      </c>
      <c r="C37" s="25" t="s">
        <v>46</v>
      </c>
      <c r="D37" s="25" t="str">
        <f>VLOOKUP($C37,MapCodes!$C$2:$G$42,2,FALSE)</f>
        <v>BWBSmw1SH</v>
      </c>
      <c r="E37" s="26" t="str">
        <f>VLOOKUP($C37,MapCodes!$C$2:$G$42,3,FALSE)</f>
        <v>07</v>
      </c>
      <c r="F37" s="25" t="s">
        <v>270</v>
      </c>
      <c r="G37" s="25" t="s">
        <v>307</v>
      </c>
      <c r="H37" s="30">
        <v>889.19722744136197</v>
      </c>
      <c r="I37" s="25" t="e">
        <f>VLOOKUP($C37,MapCodes!$C:$I,9,FALSE)</f>
        <v>#REF!</v>
      </c>
      <c r="J37" s="25" t="e">
        <f>VLOOKUP($C37,MapCodes!$C:$I,10,FALSE)</f>
        <v>#REF!</v>
      </c>
      <c r="K37" s="26" t="s">
        <v>198</v>
      </c>
      <c r="L37" s="25" t="str">
        <f>VLOOKUP(K37,'Bird Habitat Categories'!$C$5:$D$25,2,FALSE)</f>
        <v>CMF</v>
      </c>
      <c r="M37" s="25" t="e">
        <f t="shared" si="0"/>
        <v>#REF!</v>
      </c>
      <c r="N37" s="32">
        <v>3</v>
      </c>
    </row>
    <row r="38" spans="1:14" ht="72.5" x14ac:dyDescent="0.35">
      <c r="A38" s="24" t="s">
        <v>269</v>
      </c>
      <c r="B38" s="32" t="str">
        <f>VLOOKUP($C38,MapCodes!$C$2:$G$42,4,FALSE)</f>
        <v>Sw - Currant – Horsetail</v>
      </c>
      <c r="C38" s="25" t="s">
        <v>46</v>
      </c>
      <c r="D38" s="25" t="str">
        <f>VLOOKUP($C38,MapCodes!$C$2:$G$42,2,FALSE)</f>
        <v>BWBSmw1SH</v>
      </c>
      <c r="E38" s="26" t="str">
        <f>VLOOKUP($C38,MapCodes!$C$2:$G$42,3,FALSE)</f>
        <v>07</v>
      </c>
      <c r="F38" s="25" t="s">
        <v>281</v>
      </c>
      <c r="G38" s="25" t="s">
        <v>308</v>
      </c>
      <c r="H38" s="30">
        <v>133.35571710445799</v>
      </c>
      <c r="I38" s="25" t="e">
        <f>VLOOKUP($C38,MapCodes!$C:$I,9,FALSE)</f>
        <v>#REF!</v>
      </c>
      <c r="J38" s="25" t="e">
        <f>VLOOKUP($C38,MapCodes!$C:$I,10,FALSE)</f>
        <v>#REF!</v>
      </c>
      <c r="K38" s="26" t="s">
        <v>198</v>
      </c>
      <c r="L38" s="25" t="str">
        <f>VLOOKUP(K38,'Bird Habitat Categories'!$C$5:$D$25,2,FALSE)</f>
        <v>CMF</v>
      </c>
      <c r="M38" s="25" t="e">
        <f t="shared" si="0"/>
        <v>#REF!</v>
      </c>
      <c r="N38" s="32">
        <v>3</v>
      </c>
    </row>
    <row r="39" spans="1:14" ht="72.5" x14ac:dyDescent="0.35">
      <c r="A39" s="24" t="s">
        <v>269</v>
      </c>
      <c r="B39" s="32" t="str">
        <f>VLOOKUP($C39,MapCodes!$C$2:$G$42,4,FALSE)</f>
        <v>Sw - Currant – Horsetail</v>
      </c>
      <c r="C39" s="25" t="s">
        <v>46</v>
      </c>
      <c r="D39" s="25" t="str">
        <f>VLOOKUP($C39,MapCodes!$C$2:$G$42,2,FALSE)</f>
        <v>BWBSmw1SH</v>
      </c>
      <c r="E39" s="26" t="str">
        <f>VLOOKUP($C39,MapCodes!$C$2:$G$42,3,FALSE)</f>
        <v>07</v>
      </c>
      <c r="F39" s="25" t="s">
        <v>273</v>
      </c>
      <c r="G39" s="25" t="s">
        <v>309</v>
      </c>
      <c r="H39" s="30">
        <v>25.65923585537</v>
      </c>
      <c r="I39" s="25" t="e">
        <f>VLOOKUP($C39,MapCodes!$C:$I,9,FALSE)</f>
        <v>#REF!</v>
      </c>
      <c r="J39" s="25" t="e">
        <f>VLOOKUP($C39,MapCodes!$C:$I,10,FALSE)</f>
        <v>#REF!</v>
      </c>
      <c r="K39" s="26" t="s">
        <v>192</v>
      </c>
      <c r="L39" s="25" t="str">
        <f>VLOOKUP(K39,'Bird Habitat Categories'!$C$5:$D$25,2,FALSE)</f>
        <v>CSH</v>
      </c>
      <c r="M39" s="25" t="e">
        <f t="shared" si="0"/>
        <v>#REF!</v>
      </c>
      <c r="N39" s="32">
        <v>1</v>
      </c>
    </row>
    <row r="40" spans="1:14" ht="72.5" x14ac:dyDescent="0.35">
      <c r="A40" s="24" t="s">
        <v>269</v>
      </c>
      <c r="B40" s="32" t="str">
        <f>VLOOKUP($C40,MapCodes!$C$2:$G$42,4,FALSE)</f>
        <v>Sw - Currant – Horsetail</v>
      </c>
      <c r="C40" s="25" t="s">
        <v>46</v>
      </c>
      <c r="D40" s="25" t="str">
        <f>VLOOKUP($C40,MapCodes!$C$2:$G$42,2,FALSE)</f>
        <v>BWBSmw1SH</v>
      </c>
      <c r="E40" s="26" t="str">
        <f>VLOOKUP($C40,MapCodes!$C$2:$G$42,3,FALSE)</f>
        <v>07</v>
      </c>
      <c r="F40" s="25" t="s">
        <v>275</v>
      </c>
      <c r="G40" s="25" t="s">
        <v>310</v>
      </c>
      <c r="H40" s="30">
        <v>75.159957365639997</v>
      </c>
      <c r="I40" s="25" t="e">
        <f>VLOOKUP($C40,MapCodes!$C:$I,9,FALSE)</f>
        <v>#REF!</v>
      </c>
      <c r="J40" s="25" t="e">
        <f>VLOOKUP($C40,MapCodes!$C:$I,10,FALSE)</f>
        <v>#REF!</v>
      </c>
      <c r="K40" s="26" t="s">
        <v>195</v>
      </c>
      <c r="L40" s="25" t="str">
        <f>VLOOKUP(K40,'Bird Habitat Categories'!$C$5:$D$25,2,FALSE)</f>
        <v>CYF</v>
      </c>
      <c r="M40" s="25" t="e">
        <f t="shared" si="0"/>
        <v>#REF!</v>
      </c>
      <c r="N40" s="32">
        <v>2</v>
      </c>
    </row>
    <row r="41" spans="1:14" ht="72.5" x14ac:dyDescent="0.35">
      <c r="A41" s="24" t="s">
        <v>269</v>
      </c>
      <c r="B41" s="32" t="str">
        <f>VLOOKUP($C41,MapCodes!$C$2:$G$42,4,FALSE)</f>
        <v>Sw - Currant – Horsetail</v>
      </c>
      <c r="C41" s="25" t="s">
        <v>46</v>
      </c>
      <c r="D41" s="25" t="str">
        <f>VLOOKUP($C41,MapCodes!$C$2:$G$42,2,FALSE)</f>
        <v>BWBSmw1SH</v>
      </c>
      <c r="E41" s="26" t="str">
        <f>VLOOKUP($C41,MapCodes!$C$2:$G$42,3,FALSE)</f>
        <v>07</v>
      </c>
      <c r="F41" s="25" t="s">
        <v>277</v>
      </c>
      <c r="G41" s="25" t="s">
        <v>311</v>
      </c>
      <c r="H41" s="30">
        <v>166.91868606547899</v>
      </c>
      <c r="I41" s="25" t="e">
        <f>VLOOKUP($C41,MapCodes!$C:$I,9,FALSE)</f>
        <v>#REF!</v>
      </c>
      <c r="J41" s="25" t="e">
        <f>VLOOKUP($C41,MapCodes!$C:$I,10,FALSE)</f>
        <v>#REF!</v>
      </c>
      <c r="K41" s="26" t="s">
        <v>195</v>
      </c>
      <c r="L41" s="25" t="str">
        <f>VLOOKUP(K41,'Bird Habitat Categories'!$C$5:$D$25,2,FALSE)</f>
        <v>CYF</v>
      </c>
      <c r="M41" s="25" t="e">
        <f t="shared" si="0"/>
        <v>#REF!</v>
      </c>
      <c r="N41" s="32">
        <v>2</v>
      </c>
    </row>
    <row r="42" spans="1:14" ht="72.5" x14ac:dyDescent="0.35">
      <c r="A42" s="24" t="s">
        <v>269</v>
      </c>
      <c r="B42" s="32" t="str">
        <f>VLOOKUP($C42,MapCodes!$C$2:$G$42,4,FALSE)</f>
        <v>ActSw - Red-osier dogwood</v>
      </c>
      <c r="C42" s="25" t="s">
        <v>50</v>
      </c>
      <c r="D42" s="25" t="str">
        <f>VLOOKUP($C42,MapCodes!$C$2:$G$42,2,FALSE)</f>
        <v>BWBSmw1Fm02</v>
      </c>
      <c r="E42" s="26" t="str">
        <f>VLOOKUP($C42,MapCodes!$C$2:$G$42,3,FALSE)</f>
        <v>09</v>
      </c>
      <c r="F42" s="25" t="s">
        <v>270</v>
      </c>
      <c r="G42" s="25" t="s">
        <v>312</v>
      </c>
      <c r="H42" s="30">
        <v>853.77220882048198</v>
      </c>
      <c r="I42" s="25" t="e">
        <f>VLOOKUP($C42,MapCodes!$C:$I,9,FALSE)</f>
        <v>#REF!</v>
      </c>
      <c r="J42" s="25" t="e">
        <f>VLOOKUP($C42,MapCodes!$C:$I,10,FALSE)</f>
        <v>#REF!</v>
      </c>
      <c r="K42" s="26" t="s">
        <v>216</v>
      </c>
      <c r="L42" s="25" t="str">
        <f>VLOOKUP(K42,'Bird Habitat Categories'!$C$5:$D$25,2,FALSE)</f>
        <v>RMF</v>
      </c>
      <c r="M42" s="25" t="e">
        <f t="shared" si="0"/>
        <v>#REF!</v>
      </c>
      <c r="N42" s="32">
        <v>9</v>
      </c>
    </row>
    <row r="43" spans="1:14" ht="72.5" x14ac:dyDescent="0.35">
      <c r="A43" s="24" t="s">
        <v>269</v>
      </c>
      <c r="B43" s="32" t="str">
        <f>VLOOKUP($C43,MapCodes!$C$2:$G$42,4,FALSE)</f>
        <v>ActSw - Red-osier dogwood</v>
      </c>
      <c r="C43" s="25" t="s">
        <v>50</v>
      </c>
      <c r="D43" s="25" t="str">
        <f>VLOOKUP($C43,MapCodes!$C$2:$G$42,2,FALSE)</f>
        <v>BWBSmw1Fm02</v>
      </c>
      <c r="E43" s="26" t="str">
        <f>VLOOKUP($C43,MapCodes!$C$2:$G$42,3,FALSE)</f>
        <v>09</v>
      </c>
      <c r="F43" s="25" t="s">
        <v>281</v>
      </c>
      <c r="G43" s="25" t="s">
        <v>313</v>
      </c>
      <c r="H43" s="30">
        <v>11.305055467800001</v>
      </c>
      <c r="I43" s="25" t="e">
        <f>VLOOKUP($C43,MapCodes!$C:$I,9,FALSE)</f>
        <v>#REF!</v>
      </c>
      <c r="J43" s="25" t="e">
        <f>VLOOKUP($C43,MapCodes!$C:$I,10,FALSE)</f>
        <v>#REF!</v>
      </c>
      <c r="K43" s="26" t="s">
        <v>216</v>
      </c>
      <c r="L43" s="25" t="str">
        <f>VLOOKUP(K43,'Bird Habitat Categories'!$C$5:$D$25,2,FALSE)</f>
        <v>RMF</v>
      </c>
      <c r="M43" s="25" t="e">
        <f t="shared" si="0"/>
        <v>#REF!</v>
      </c>
      <c r="N43" s="32">
        <v>9</v>
      </c>
    </row>
    <row r="44" spans="1:14" ht="72.5" x14ac:dyDescent="0.35">
      <c r="A44" s="24" t="s">
        <v>269</v>
      </c>
      <c r="B44" s="32" t="str">
        <f>VLOOKUP($C44,MapCodes!$C$2:$G$42,4,FALSE)</f>
        <v>ActSw - Red-osier dogwood</v>
      </c>
      <c r="C44" s="25" t="s">
        <v>50</v>
      </c>
      <c r="D44" s="25" t="str">
        <f>VLOOKUP($C44,MapCodes!$C$2:$G$42,2,FALSE)</f>
        <v>BWBSmw1Fm02</v>
      </c>
      <c r="E44" s="26" t="str">
        <f>VLOOKUP($C44,MapCodes!$C$2:$G$42,3,FALSE)</f>
        <v>09</v>
      </c>
      <c r="F44" s="25">
        <v>2</v>
      </c>
      <c r="G44" s="25" t="s">
        <v>314</v>
      </c>
      <c r="H44" s="71" t="s">
        <v>87</v>
      </c>
      <c r="I44" s="25" t="e">
        <f>VLOOKUP($C44,MapCodes!$C:$I,9,FALSE)</f>
        <v>#REF!</v>
      </c>
      <c r="J44" s="25" t="e">
        <f>VLOOKUP($C44,MapCodes!$C:$I,10,FALSE)</f>
        <v>#REF!</v>
      </c>
      <c r="K44" s="26" t="s">
        <v>210</v>
      </c>
      <c r="L44" s="25" t="str">
        <f>VLOOKUP(K44,'Bird Habitat Categories'!$C$5:$D$25,2,FALSE)</f>
        <v>RSH</v>
      </c>
      <c r="M44" s="25" t="e">
        <f t="shared" si="0"/>
        <v>#REF!</v>
      </c>
      <c r="N44" s="32">
        <v>7</v>
      </c>
    </row>
    <row r="45" spans="1:14" ht="72.5" x14ac:dyDescent="0.35">
      <c r="A45" s="24" t="s">
        <v>269</v>
      </c>
      <c r="B45" s="32" t="str">
        <f>VLOOKUP($C45,MapCodes!$C$2:$G$42,4,FALSE)</f>
        <v>ActSw - Red-osier dogwood</v>
      </c>
      <c r="C45" s="25" t="s">
        <v>50</v>
      </c>
      <c r="D45" s="25" t="str">
        <f>VLOOKUP($C45,MapCodes!$C$2:$G$42,2,FALSE)</f>
        <v>BWBSmw1Fm02</v>
      </c>
      <c r="E45" s="26" t="str">
        <f>VLOOKUP($C45,MapCodes!$C$2:$G$42,3,FALSE)</f>
        <v>09</v>
      </c>
      <c r="F45" s="25" t="s">
        <v>273</v>
      </c>
      <c r="G45" s="25" t="s">
        <v>315</v>
      </c>
      <c r="H45" s="30">
        <v>909.22639540029968</v>
      </c>
      <c r="I45" s="25" t="e">
        <f>VLOOKUP($C45,MapCodes!$C:$I,9,FALSE)</f>
        <v>#REF!</v>
      </c>
      <c r="J45" s="25" t="e">
        <f>VLOOKUP($C45,MapCodes!$C:$I,10,FALSE)</f>
        <v>#REF!</v>
      </c>
      <c r="K45" s="26" t="s">
        <v>210</v>
      </c>
      <c r="L45" s="25" t="str">
        <f>VLOOKUP(K45,'Bird Habitat Categories'!$C$5:$D$25,2,FALSE)</f>
        <v>RSH</v>
      </c>
      <c r="M45" s="25" t="e">
        <f t="shared" si="0"/>
        <v>#REF!</v>
      </c>
      <c r="N45" s="32">
        <v>7</v>
      </c>
    </row>
    <row r="46" spans="1:14" ht="72.5" x14ac:dyDescent="0.35">
      <c r="A46" s="24" t="s">
        <v>269</v>
      </c>
      <c r="B46" s="32" t="str">
        <f>VLOOKUP($C46,MapCodes!$C$2:$G$42,4,FALSE)</f>
        <v>ActSw - Red-osier dogwood</v>
      </c>
      <c r="C46" s="25" t="s">
        <v>50</v>
      </c>
      <c r="D46" s="25" t="str">
        <f>VLOOKUP($C46,MapCodes!$C$2:$G$42,2,FALSE)</f>
        <v>BWBSmw1Fm02</v>
      </c>
      <c r="E46" s="26" t="str">
        <f>VLOOKUP($C46,MapCodes!$C$2:$G$42,3,FALSE)</f>
        <v>09</v>
      </c>
      <c r="F46" s="25" t="s">
        <v>316</v>
      </c>
      <c r="G46" s="25" t="s">
        <v>317</v>
      </c>
      <c r="H46" s="30">
        <v>76.512812809054992</v>
      </c>
      <c r="I46" s="25" t="e">
        <f>VLOOKUP($C46,MapCodes!$C:$I,9,FALSE)</f>
        <v>#REF!</v>
      </c>
      <c r="J46" s="25" t="e">
        <f>VLOOKUP($C46,MapCodes!$C:$I,10,FALSE)</f>
        <v>#REF!</v>
      </c>
      <c r="K46" s="26" t="s">
        <v>210</v>
      </c>
      <c r="L46" s="25" t="str">
        <f>VLOOKUP(K46,'Bird Habitat Categories'!$C$5:$D$25,2,FALSE)</f>
        <v>RSH</v>
      </c>
      <c r="M46" s="25" t="e">
        <f t="shared" si="0"/>
        <v>#REF!</v>
      </c>
      <c r="N46" s="32">
        <v>7</v>
      </c>
    </row>
    <row r="47" spans="1:14" ht="72.5" x14ac:dyDescent="0.35">
      <c r="A47" s="24" t="s">
        <v>269</v>
      </c>
      <c r="B47" s="32" t="str">
        <f>VLOOKUP($C47,MapCodes!$C$2:$G$42,4,FALSE)</f>
        <v>ActSw - Red-osier dogwood</v>
      </c>
      <c r="C47" s="25" t="s">
        <v>50</v>
      </c>
      <c r="D47" s="25" t="str">
        <f>VLOOKUP($C47,MapCodes!$C$2:$G$42,2,FALSE)</f>
        <v>BWBSmw1Fm02</v>
      </c>
      <c r="E47" s="26" t="str">
        <f>VLOOKUP($C47,MapCodes!$C$2:$G$42,3,FALSE)</f>
        <v>09</v>
      </c>
      <c r="F47" s="25" t="s">
        <v>318</v>
      </c>
      <c r="G47" s="25" t="s">
        <v>319</v>
      </c>
      <c r="H47" s="30">
        <v>92.209451385519998</v>
      </c>
      <c r="I47" s="25" t="e">
        <f>VLOOKUP($C47,MapCodes!$C:$I,9,FALSE)</f>
        <v>#REF!</v>
      </c>
      <c r="J47" s="25" t="e">
        <f>VLOOKUP($C47,MapCodes!$C:$I,10,FALSE)</f>
        <v>#REF!</v>
      </c>
      <c r="K47" s="26" t="s">
        <v>210</v>
      </c>
      <c r="L47" s="25" t="str">
        <f>VLOOKUP(K47,'Bird Habitat Categories'!$C$5:$D$25,2,FALSE)</f>
        <v>RSH</v>
      </c>
      <c r="M47" s="25" t="e">
        <f t="shared" si="0"/>
        <v>#REF!</v>
      </c>
      <c r="N47" s="32">
        <v>7</v>
      </c>
    </row>
    <row r="48" spans="1:14" ht="72.5" x14ac:dyDescent="0.35">
      <c r="A48" s="24" t="s">
        <v>269</v>
      </c>
      <c r="B48" s="32" t="str">
        <f>VLOOKUP($C48,MapCodes!$C$2:$G$42,4,FALSE)</f>
        <v>ActSw - Red-osier dogwood</v>
      </c>
      <c r="C48" s="25" t="s">
        <v>50</v>
      </c>
      <c r="D48" s="25" t="str">
        <f>VLOOKUP($C48,MapCodes!$C$2:$G$42,2,FALSE)</f>
        <v>BWBSmw1Fm02</v>
      </c>
      <c r="E48" s="26" t="str">
        <f>VLOOKUP($C48,MapCodes!$C$2:$G$42,3,FALSE)</f>
        <v>09</v>
      </c>
      <c r="F48" s="25" t="s">
        <v>275</v>
      </c>
      <c r="G48" s="25" t="s">
        <v>320</v>
      </c>
      <c r="H48" s="30">
        <v>222.79530583500403</v>
      </c>
      <c r="I48" s="25" t="e">
        <f>VLOOKUP($C48,MapCodes!$C:$I,9,FALSE)</f>
        <v>#REF!</v>
      </c>
      <c r="J48" s="25" t="e">
        <f>VLOOKUP($C48,MapCodes!$C:$I,10,FALSE)</f>
        <v>#REF!</v>
      </c>
      <c r="K48" s="26" t="s">
        <v>213</v>
      </c>
      <c r="L48" s="25" t="str">
        <f>VLOOKUP(K48,'Bird Habitat Categories'!$C$5:$D$25,2,FALSE)</f>
        <v>RYF</v>
      </c>
      <c r="M48" s="25" t="e">
        <f t="shared" si="0"/>
        <v>#REF!</v>
      </c>
      <c r="N48" s="32">
        <v>8</v>
      </c>
    </row>
    <row r="49" spans="1:14" ht="72.5" x14ac:dyDescent="0.35">
      <c r="A49" s="24" t="s">
        <v>269</v>
      </c>
      <c r="B49" s="32" t="str">
        <f>VLOOKUP($C49,MapCodes!$C$2:$G$42,4,FALSE)</f>
        <v>ActSw - Red-osier dogwood</v>
      </c>
      <c r="C49" s="25" t="s">
        <v>50</v>
      </c>
      <c r="D49" s="25" t="str">
        <f>VLOOKUP($C49,MapCodes!$C$2:$G$42,2,FALSE)</f>
        <v>BWBSmw1Fm02</v>
      </c>
      <c r="E49" s="26" t="str">
        <f>VLOOKUP($C49,MapCodes!$C$2:$G$42,3,FALSE)</f>
        <v>09</v>
      </c>
      <c r="F49" s="25" t="s">
        <v>277</v>
      </c>
      <c r="G49" s="25" t="s">
        <v>321</v>
      </c>
      <c r="H49" s="30">
        <v>472.94090951688906</v>
      </c>
      <c r="I49" s="25" t="e">
        <f>VLOOKUP($C49,MapCodes!$C:$I,9,FALSE)</f>
        <v>#REF!</v>
      </c>
      <c r="J49" s="25" t="e">
        <f>VLOOKUP($C49,MapCodes!$C:$I,10,FALSE)</f>
        <v>#REF!</v>
      </c>
      <c r="K49" s="26" t="s">
        <v>213</v>
      </c>
      <c r="L49" s="25" t="str">
        <f>VLOOKUP(K49,'Bird Habitat Categories'!$C$5:$D$25,2,FALSE)</f>
        <v>RYF</v>
      </c>
      <c r="M49" s="25" t="e">
        <f t="shared" si="0"/>
        <v>#REF!</v>
      </c>
      <c r="N49" s="32">
        <v>8</v>
      </c>
    </row>
    <row r="50" spans="1:14" ht="43.5" x14ac:dyDescent="0.35">
      <c r="A50" s="24" t="s">
        <v>269</v>
      </c>
      <c r="B50" s="32" t="str">
        <f>VLOOKUP($C50,MapCodes!$C$2:$G$42,4,FALSE)</f>
        <v>$At - Creamy peavine</v>
      </c>
      <c r="C50" s="25" t="s">
        <v>58</v>
      </c>
      <c r="D50" s="25" t="str">
        <f>VLOOKUP($C50,MapCodes!$C$2:$G$42,2,FALSE)</f>
        <v>BWBSmw1AM:ap</v>
      </c>
      <c r="E50" s="26" t="str">
        <f>VLOOKUP($C50,MapCodes!$C$2:$G$42,3,FALSE)</f>
        <v>$01</v>
      </c>
      <c r="F50" s="25" t="s">
        <v>270</v>
      </c>
      <c r="G50" s="25" t="s">
        <v>322</v>
      </c>
      <c r="H50" s="30">
        <v>2383.6562264042341</v>
      </c>
      <c r="I50" s="25" t="e">
        <f>VLOOKUP($C50,MapCodes!$C:$I,9,FALSE)</f>
        <v>#REF!</v>
      </c>
      <c r="J50" s="25" t="e">
        <f>VLOOKUP($C50,MapCodes!$C:$I,10,FALSE)</f>
        <v>#REF!</v>
      </c>
      <c r="K50" s="26" t="s">
        <v>207</v>
      </c>
      <c r="L50" s="25" t="str">
        <f>VLOOKUP(K50,'Bird Habitat Categories'!$C$5:$D$25,2,FALSE)</f>
        <v>DMF</v>
      </c>
      <c r="M50" s="25" t="e">
        <f t="shared" si="0"/>
        <v>#REF!</v>
      </c>
      <c r="N50" s="32">
        <v>6</v>
      </c>
    </row>
    <row r="51" spans="1:14" ht="43.5" x14ac:dyDescent="0.35">
      <c r="A51" s="24" t="s">
        <v>269</v>
      </c>
      <c r="B51" s="32" t="str">
        <f>VLOOKUP($C51,MapCodes!$C$2:$G$42,4,FALSE)</f>
        <v>$At - Creamy peavine</v>
      </c>
      <c r="C51" s="25" t="s">
        <v>58</v>
      </c>
      <c r="D51" s="25" t="str">
        <f>VLOOKUP($C51,MapCodes!$C$2:$G$42,2,FALSE)</f>
        <v>BWBSmw1AM:ap</v>
      </c>
      <c r="E51" s="26" t="str">
        <f>VLOOKUP($C51,MapCodes!$C$2:$G$42,3,FALSE)</f>
        <v>$01</v>
      </c>
      <c r="F51" s="25" t="s">
        <v>281</v>
      </c>
      <c r="G51" s="25" t="s">
        <v>323</v>
      </c>
      <c r="H51" s="30">
        <v>4.5120955713299997</v>
      </c>
      <c r="I51" s="25" t="e">
        <f>VLOOKUP($C51,MapCodes!$C:$I,9,FALSE)</f>
        <v>#REF!</v>
      </c>
      <c r="J51" s="25" t="e">
        <f>VLOOKUP($C51,MapCodes!$C:$I,10,FALSE)</f>
        <v>#REF!</v>
      </c>
      <c r="K51" s="26" t="s">
        <v>207</v>
      </c>
      <c r="L51" s="25" t="str">
        <f>VLOOKUP(K51,'Bird Habitat Categories'!$C$5:$D$25,2,FALSE)</f>
        <v>DMF</v>
      </c>
      <c r="M51" s="25" t="e">
        <f t="shared" si="0"/>
        <v>#REF!</v>
      </c>
      <c r="N51" s="32">
        <v>6</v>
      </c>
    </row>
    <row r="52" spans="1:14" ht="43.5" x14ac:dyDescent="0.35">
      <c r="A52" s="24" t="s">
        <v>269</v>
      </c>
      <c r="B52" s="32" t="str">
        <f>VLOOKUP($C52,MapCodes!$C$2:$G$42,4,FALSE)</f>
        <v>$At - Creamy peavine</v>
      </c>
      <c r="C52" s="25" t="s">
        <v>58</v>
      </c>
      <c r="D52" s="25" t="str">
        <f>VLOOKUP($C52,MapCodes!$C$2:$G$42,2,FALSE)</f>
        <v>BWBSmw1AM:ap</v>
      </c>
      <c r="E52" s="26" t="str">
        <f>VLOOKUP($C52,MapCodes!$C$2:$G$42,3,FALSE)</f>
        <v>$01</v>
      </c>
      <c r="F52" s="25">
        <v>2</v>
      </c>
      <c r="G52" s="25" t="s">
        <v>324</v>
      </c>
      <c r="H52" s="71" t="s">
        <v>87</v>
      </c>
      <c r="I52" s="25" t="e">
        <f>VLOOKUP($C52,MapCodes!$C:$I,9,FALSE)</f>
        <v>#REF!</v>
      </c>
      <c r="J52" s="25" t="e">
        <f>VLOOKUP($C52,MapCodes!$C:$I,10,FALSE)</f>
        <v>#REF!</v>
      </c>
      <c r="K52" s="26" t="s">
        <v>201</v>
      </c>
      <c r="L52" s="25" t="str">
        <f>VLOOKUP(K52,'Bird Habitat Categories'!$C$5:$D$25,2,FALSE)</f>
        <v>DSH</v>
      </c>
      <c r="M52" s="25" t="e">
        <f t="shared" si="0"/>
        <v>#REF!</v>
      </c>
      <c r="N52" s="32">
        <v>4</v>
      </c>
    </row>
    <row r="53" spans="1:14" ht="43.5" x14ac:dyDescent="0.35">
      <c r="A53" s="24" t="s">
        <v>269</v>
      </c>
      <c r="B53" s="32" t="str">
        <f>VLOOKUP($C53,MapCodes!$C$2:$G$42,4,FALSE)</f>
        <v>$At - Creamy peavine</v>
      </c>
      <c r="C53" s="25" t="s">
        <v>58</v>
      </c>
      <c r="D53" s="25" t="str">
        <f>VLOOKUP($C53,MapCodes!$C$2:$G$42,2,FALSE)</f>
        <v>BWBSmw1AM:ap</v>
      </c>
      <c r="E53" s="26" t="str">
        <f>VLOOKUP($C53,MapCodes!$C$2:$G$42,3,FALSE)</f>
        <v>$01</v>
      </c>
      <c r="F53" s="25" t="s">
        <v>273</v>
      </c>
      <c r="G53" s="25" t="s">
        <v>325</v>
      </c>
      <c r="H53" s="30">
        <v>2050.8112388257668</v>
      </c>
      <c r="I53" s="25" t="e">
        <f>VLOOKUP($C53,MapCodes!$C:$I,9,FALSE)</f>
        <v>#REF!</v>
      </c>
      <c r="J53" s="25" t="e">
        <f>VLOOKUP($C53,MapCodes!$C:$I,10,FALSE)</f>
        <v>#REF!</v>
      </c>
      <c r="K53" s="26" t="s">
        <v>201</v>
      </c>
      <c r="L53" s="25" t="str">
        <f>VLOOKUP(K53,'Bird Habitat Categories'!$C$5:$D$25,2,FALSE)</f>
        <v>DSH</v>
      </c>
      <c r="M53" s="25" t="e">
        <f t="shared" si="0"/>
        <v>#REF!</v>
      </c>
      <c r="N53" s="32">
        <v>4</v>
      </c>
    </row>
    <row r="54" spans="1:14" ht="43.5" x14ac:dyDescent="0.35">
      <c r="A54" s="24" t="s">
        <v>269</v>
      </c>
      <c r="B54" s="32" t="str">
        <f>VLOOKUP($C54,MapCodes!$C$2:$G$42,4,FALSE)</f>
        <v>$At - Creamy peavine</v>
      </c>
      <c r="C54" s="25" t="s">
        <v>58</v>
      </c>
      <c r="D54" s="25" t="str">
        <f>VLOOKUP($C54,MapCodes!$C$2:$G$42,2,FALSE)</f>
        <v>BWBSmw1AM:ap</v>
      </c>
      <c r="E54" s="26" t="str">
        <f>VLOOKUP($C54,MapCodes!$C$2:$G$42,3,FALSE)</f>
        <v>$01</v>
      </c>
      <c r="F54" s="25" t="s">
        <v>275</v>
      </c>
      <c r="G54" s="25" t="s">
        <v>326</v>
      </c>
      <c r="H54" s="30">
        <v>5671.3493734947269</v>
      </c>
      <c r="I54" s="25" t="e">
        <f>VLOOKUP($C54,MapCodes!$C:$I,9,FALSE)</f>
        <v>#REF!</v>
      </c>
      <c r="J54" s="25" t="e">
        <f>VLOOKUP($C54,MapCodes!$C:$I,10,FALSE)</f>
        <v>#REF!</v>
      </c>
      <c r="K54" s="26" t="s">
        <v>204</v>
      </c>
      <c r="L54" s="25" t="str">
        <f>VLOOKUP(K54,'Bird Habitat Categories'!$C$5:$D$25,2,FALSE)</f>
        <v>DYF</v>
      </c>
      <c r="M54" s="25" t="e">
        <f t="shared" si="0"/>
        <v>#REF!</v>
      </c>
      <c r="N54" s="32">
        <v>5</v>
      </c>
    </row>
    <row r="55" spans="1:14" ht="43.5" x14ac:dyDescent="0.35">
      <c r="A55" s="24" t="s">
        <v>269</v>
      </c>
      <c r="B55" s="32" t="str">
        <f>VLOOKUP($C55,MapCodes!$C$2:$G$42,4,FALSE)</f>
        <v>$At - Creamy peavine</v>
      </c>
      <c r="C55" s="25" t="s">
        <v>58</v>
      </c>
      <c r="D55" s="25" t="str">
        <f>VLOOKUP($C55,MapCodes!$C$2:$G$42,2,FALSE)</f>
        <v>BWBSmw1AM:ap</v>
      </c>
      <c r="E55" s="26" t="str">
        <f>VLOOKUP($C55,MapCodes!$C$2:$G$42,3,FALSE)</f>
        <v>$01</v>
      </c>
      <c r="F55" s="25" t="s">
        <v>277</v>
      </c>
      <c r="G55" s="25" t="s">
        <v>327</v>
      </c>
      <c r="H55" s="30">
        <v>9531.1328037131861</v>
      </c>
      <c r="I55" s="25" t="e">
        <f>VLOOKUP($C55,MapCodes!$C:$I,9,FALSE)</f>
        <v>#REF!</v>
      </c>
      <c r="J55" s="25" t="e">
        <f>VLOOKUP($C55,MapCodes!$C:$I,10,FALSE)</f>
        <v>#REF!</v>
      </c>
      <c r="K55" s="26" t="s">
        <v>204</v>
      </c>
      <c r="L55" s="25" t="str">
        <f>VLOOKUP(K55,'Bird Habitat Categories'!$C$5:$D$25,2,FALSE)</f>
        <v>DYF</v>
      </c>
      <c r="M55" s="25" t="e">
        <f t="shared" si="0"/>
        <v>#REF!</v>
      </c>
      <c r="N55" s="32">
        <v>5</v>
      </c>
    </row>
    <row r="56" spans="1:14" ht="43.5" x14ac:dyDescent="0.35">
      <c r="A56" s="24" t="s">
        <v>269</v>
      </c>
      <c r="B56" s="32" t="str">
        <f>VLOOKUP($C56,MapCodes!$C$2:$G$42,4,FALSE)</f>
        <v>$At - Kinnikinnick</v>
      </c>
      <c r="C56" s="25" t="s">
        <v>65</v>
      </c>
      <c r="D56" s="25" t="str">
        <f>VLOOKUP($C56,MapCodes!$C$2:$G$42,2,FALSE)</f>
        <v>BWBSmw1LL:ak</v>
      </c>
      <c r="E56" s="26" t="str">
        <f>VLOOKUP($C56,MapCodes!$C$2:$G$42,3,FALSE)</f>
        <v>$02</v>
      </c>
      <c r="F56" s="25" t="s">
        <v>270</v>
      </c>
      <c r="G56" s="25" t="s">
        <v>328</v>
      </c>
      <c r="H56" s="30">
        <v>22.168628893450002</v>
      </c>
      <c r="I56" s="25" t="e">
        <f>VLOOKUP($C56,MapCodes!$C:$I,9,FALSE)</f>
        <v>#REF!</v>
      </c>
      <c r="J56" s="25" t="e">
        <f>VLOOKUP($C56,MapCodes!$C:$I,10,FALSE)</f>
        <v>#REF!</v>
      </c>
      <c r="K56" s="26" t="s">
        <v>207</v>
      </c>
      <c r="L56" s="25" t="str">
        <f>VLOOKUP(K56,'Bird Habitat Categories'!$C$5:$D$25,2,FALSE)</f>
        <v>DMF</v>
      </c>
      <c r="M56" s="25" t="e">
        <f t="shared" si="0"/>
        <v>#REF!</v>
      </c>
      <c r="N56" s="32">
        <v>6</v>
      </c>
    </row>
    <row r="57" spans="1:14" ht="43.5" x14ac:dyDescent="0.35">
      <c r="A57" s="24" t="s">
        <v>269</v>
      </c>
      <c r="B57" s="32" t="str">
        <f>VLOOKUP($C57,MapCodes!$C$2:$G$42,4,FALSE)</f>
        <v>$At - Kinnikinnick</v>
      </c>
      <c r="C57" s="25" t="s">
        <v>65</v>
      </c>
      <c r="D57" s="25" t="str">
        <f>VLOOKUP($C57,MapCodes!$C$2:$G$42,2,FALSE)</f>
        <v>BWBSmw1LL:ak</v>
      </c>
      <c r="E57" s="26" t="str">
        <f>VLOOKUP($C57,MapCodes!$C$2:$G$42,3,FALSE)</f>
        <v>$02</v>
      </c>
      <c r="F57" s="25">
        <v>2</v>
      </c>
      <c r="G57" s="25" t="s">
        <v>329</v>
      </c>
      <c r="H57" s="71" t="s">
        <v>87</v>
      </c>
      <c r="I57" s="25" t="e">
        <f>VLOOKUP($C57,MapCodes!$C:$I,9,FALSE)</f>
        <v>#REF!</v>
      </c>
      <c r="J57" s="25" t="e">
        <f>VLOOKUP($C57,MapCodes!$C:$I,10,FALSE)</f>
        <v>#REF!</v>
      </c>
      <c r="K57" s="26" t="s">
        <v>201</v>
      </c>
      <c r="L57" s="25" t="str">
        <f>VLOOKUP(K57,'Bird Habitat Categories'!$C$5:$D$25,2,FALSE)</f>
        <v>DSH</v>
      </c>
      <c r="M57" s="25" t="e">
        <f t="shared" si="0"/>
        <v>#REF!</v>
      </c>
      <c r="N57" s="32">
        <v>4</v>
      </c>
    </row>
    <row r="58" spans="1:14" ht="43.5" x14ac:dyDescent="0.35">
      <c r="A58" s="24" t="s">
        <v>269</v>
      </c>
      <c r="B58" s="32" t="str">
        <f>VLOOKUP($C58,MapCodes!$C$2:$G$42,4,FALSE)</f>
        <v>$At - Kinnikinnick</v>
      </c>
      <c r="C58" s="25" t="s">
        <v>65</v>
      </c>
      <c r="D58" s="25" t="str">
        <f>VLOOKUP($C58,MapCodes!$C$2:$G$42,2,FALSE)</f>
        <v>BWBSmw1LL:ak</v>
      </c>
      <c r="E58" s="26" t="str">
        <f>VLOOKUP($C58,MapCodes!$C$2:$G$42,3,FALSE)</f>
        <v>$02</v>
      </c>
      <c r="F58" s="25" t="s">
        <v>273</v>
      </c>
      <c r="G58" s="25" t="s">
        <v>330</v>
      </c>
      <c r="H58" s="30">
        <v>29.192835315889997</v>
      </c>
      <c r="I58" s="25" t="e">
        <f>VLOOKUP($C58,MapCodes!$C:$I,9,FALSE)</f>
        <v>#REF!</v>
      </c>
      <c r="J58" s="25" t="e">
        <f>VLOOKUP($C58,MapCodes!$C:$I,10,FALSE)</f>
        <v>#REF!</v>
      </c>
      <c r="K58" s="26" t="s">
        <v>201</v>
      </c>
      <c r="L58" s="25" t="str">
        <f>VLOOKUP(K58,'Bird Habitat Categories'!$C$5:$D$25,2,FALSE)</f>
        <v>DSH</v>
      </c>
      <c r="M58" s="25" t="e">
        <f t="shared" si="0"/>
        <v>#REF!</v>
      </c>
      <c r="N58" s="32">
        <v>4</v>
      </c>
    </row>
    <row r="59" spans="1:14" ht="43.5" x14ac:dyDescent="0.35">
      <c r="A59" s="24" t="s">
        <v>269</v>
      </c>
      <c r="B59" s="32" t="str">
        <f>VLOOKUP($C59,MapCodes!$C$2:$G$42,4,FALSE)</f>
        <v>$At - Kinnikinnick</v>
      </c>
      <c r="C59" s="25" t="s">
        <v>65</v>
      </c>
      <c r="D59" s="25" t="str">
        <f>VLOOKUP($C59,MapCodes!$C$2:$G$42,2,FALSE)</f>
        <v>BWBSmw1LL:ak</v>
      </c>
      <c r="E59" s="26" t="str">
        <f>VLOOKUP($C59,MapCodes!$C$2:$G$42,3,FALSE)</f>
        <v>$02</v>
      </c>
      <c r="F59" s="25" t="s">
        <v>275</v>
      </c>
      <c r="G59" s="25" t="s">
        <v>331</v>
      </c>
      <c r="H59" s="30">
        <v>227.85439014518101</v>
      </c>
      <c r="I59" s="25" t="e">
        <f>VLOOKUP($C59,MapCodes!$C:$I,9,FALSE)</f>
        <v>#REF!</v>
      </c>
      <c r="J59" s="25" t="e">
        <f>VLOOKUP($C59,MapCodes!$C:$I,10,FALSE)</f>
        <v>#REF!</v>
      </c>
      <c r="K59" s="26" t="s">
        <v>204</v>
      </c>
      <c r="L59" s="25" t="str">
        <f>VLOOKUP(K59,'Bird Habitat Categories'!$C$5:$D$25,2,FALSE)</f>
        <v>DYF</v>
      </c>
      <c r="M59" s="25" t="e">
        <f t="shared" si="0"/>
        <v>#REF!</v>
      </c>
      <c r="N59" s="32">
        <v>5</v>
      </c>
    </row>
    <row r="60" spans="1:14" ht="43.5" x14ac:dyDescent="0.35">
      <c r="A60" s="24" t="s">
        <v>269</v>
      </c>
      <c r="B60" s="32" t="str">
        <f>VLOOKUP($C60,MapCodes!$C$2:$G$42,4,FALSE)</f>
        <v>$At - Kinnikinnick</v>
      </c>
      <c r="C60" s="25" t="s">
        <v>65</v>
      </c>
      <c r="D60" s="25" t="str">
        <f>VLOOKUP($C60,MapCodes!$C$2:$G$42,2,FALSE)</f>
        <v>BWBSmw1LL:ak</v>
      </c>
      <c r="E60" s="26" t="str">
        <f>VLOOKUP($C60,MapCodes!$C$2:$G$42,3,FALSE)</f>
        <v>$02</v>
      </c>
      <c r="F60" s="25" t="s">
        <v>277</v>
      </c>
      <c r="G60" s="25" t="s">
        <v>332</v>
      </c>
      <c r="H60" s="30">
        <v>116.73564351968601</v>
      </c>
      <c r="I60" s="25" t="e">
        <f>VLOOKUP($C60,MapCodes!$C:$I,9,FALSE)</f>
        <v>#REF!</v>
      </c>
      <c r="J60" s="25" t="e">
        <f>VLOOKUP($C60,MapCodes!$C:$I,10,FALSE)</f>
        <v>#REF!</v>
      </c>
      <c r="K60" s="26" t="s">
        <v>204</v>
      </c>
      <c r="L60" s="25" t="str">
        <f>VLOOKUP(K60,'Bird Habitat Categories'!$C$5:$D$25,2,FALSE)</f>
        <v>DYF</v>
      </c>
      <c r="M60" s="25" t="e">
        <f t="shared" si="0"/>
        <v>#REF!</v>
      </c>
      <c r="N60" s="32">
        <v>5</v>
      </c>
    </row>
    <row r="61" spans="1:14" ht="43.5" x14ac:dyDescent="0.35">
      <c r="A61" s="24" t="s">
        <v>269</v>
      </c>
      <c r="B61" s="32" t="str">
        <f>VLOOKUP($C61,MapCodes!$C$2:$G$42,4,FALSE)</f>
        <v>$At - Kinnikinnick</v>
      </c>
      <c r="C61" s="25" t="s">
        <v>65</v>
      </c>
      <c r="D61" s="25" t="str">
        <f>VLOOKUP($C61,MapCodes!$C$2:$G$42,2,FALSE)</f>
        <v>BWBSmw1LL:ak</v>
      </c>
      <c r="E61" s="26" t="str">
        <f>VLOOKUP($C61,MapCodes!$C$2:$G$42,3,FALSE)</f>
        <v>$02</v>
      </c>
      <c r="F61" s="25">
        <v>7</v>
      </c>
      <c r="G61" s="25" t="s">
        <v>333</v>
      </c>
      <c r="H61" s="71" t="s">
        <v>87</v>
      </c>
      <c r="I61" s="25" t="e">
        <f>VLOOKUP($C61,MapCodes!$C:$I,9,FALSE)</f>
        <v>#REF!</v>
      </c>
      <c r="J61" s="25" t="e">
        <f>VLOOKUP($C61,MapCodes!$C:$I,10,FALSE)</f>
        <v>#REF!</v>
      </c>
      <c r="K61" s="26" t="s">
        <v>207</v>
      </c>
      <c r="L61" s="25" t="str">
        <f>VLOOKUP(K61,'Bird Habitat Categories'!$C$5:$D$25,2,FALSE)</f>
        <v>DMF</v>
      </c>
      <c r="M61" s="25" t="e">
        <f t="shared" ref="M61" si="3">L61&amp;IF(J61="-","","-"&amp;J61)</f>
        <v>#REF!</v>
      </c>
      <c r="N61" s="32">
        <v>5</v>
      </c>
    </row>
    <row r="62" spans="1:14" ht="43.5" x14ac:dyDescent="0.35">
      <c r="A62" s="24" t="s">
        <v>269</v>
      </c>
      <c r="B62" s="32" t="str">
        <f>VLOOKUP($C62,MapCodes!$C$2:$G$42,4,FALSE)</f>
        <v>$At - Soopolallie</v>
      </c>
      <c r="C62" s="25" t="s">
        <v>70</v>
      </c>
      <c r="D62" s="25" t="str">
        <f>VLOOKUP($C62,MapCodes!$C$2:$G$42,2,FALSE)</f>
        <v>BWBSmw1SW:as</v>
      </c>
      <c r="E62" s="26" t="str">
        <f>VLOOKUP($C62,MapCodes!$C$2:$G$42,3,FALSE)</f>
        <v>$03</v>
      </c>
      <c r="F62" s="25" t="s">
        <v>270</v>
      </c>
      <c r="G62" s="25" t="s">
        <v>334</v>
      </c>
      <c r="H62" s="30">
        <v>228.97089847666598</v>
      </c>
      <c r="I62" s="25" t="e">
        <f>VLOOKUP($C62,MapCodes!$C:$I,9,FALSE)</f>
        <v>#REF!</v>
      </c>
      <c r="J62" s="25" t="e">
        <f>VLOOKUP($C62,MapCodes!$C:$I,10,FALSE)</f>
        <v>#REF!</v>
      </c>
      <c r="K62" s="26" t="s">
        <v>207</v>
      </c>
      <c r="L62" s="25" t="str">
        <f>VLOOKUP(K62,'Bird Habitat Categories'!$C$5:$D$25,2,FALSE)</f>
        <v>DMF</v>
      </c>
      <c r="M62" s="25" t="e">
        <f t="shared" si="0"/>
        <v>#REF!</v>
      </c>
      <c r="N62" s="32">
        <v>6</v>
      </c>
    </row>
    <row r="63" spans="1:14" ht="43.5" x14ac:dyDescent="0.35">
      <c r="A63" s="24" t="s">
        <v>269</v>
      </c>
      <c r="B63" s="32" t="str">
        <f>VLOOKUP($C63,MapCodes!$C$2:$G$42,4,FALSE)</f>
        <v>$At - Soopolallie</v>
      </c>
      <c r="C63" s="25" t="s">
        <v>70</v>
      </c>
      <c r="D63" s="25" t="str">
        <f>VLOOKUP($C63,MapCodes!$C$2:$G$42,2,FALSE)</f>
        <v>BWBSmw1SW:as</v>
      </c>
      <c r="E63" s="26" t="str">
        <f>VLOOKUP($C63,MapCodes!$C$2:$G$42,3,FALSE)</f>
        <v>$03</v>
      </c>
      <c r="F63" s="25" t="s">
        <v>273</v>
      </c>
      <c r="G63" s="25" t="s">
        <v>335</v>
      </c>
      <c r="H63" s="30">
        <v>262.10816481966208</v>
      </c>
      <c r="I63" s="25" t="e">
        <f>VLOOKUP($C63,MapCodes!$C:$I,9,FALSE)</f>
        <v>#REF!</v>
      </c>
      <c r="J63" s="25" t="e">
        <f>VLOOKUP($C63,MapCodes!$C:$I,10,FALSE)</f>
        <v>#REF!</v>
      </c>
      <c r="K63" s="26" t="s">
        <v>201</v>
      </c>
      <c r="L63" s="25" t="str">
        <f>VLOOKUP(K63,'Bird Habitat Categories'!$C$5:$D$25,2,FALSE)</f>
        <v>DSH</v>
      </c>
      <c r="M63" s="25" t="e">
        <f t="shared" si="0"/>
        <v>#REF!</v>
      </c>
      <c r="N63" s="32">
        <v>4</v>
      </c>
    </row>
    <row r="64" spans="1:14" ht="43.5" x14ac:dyDescent="0.35">
      <c r="A64" s="24" t="s">
        <v>269</v>
      </c>
      <c r="B64" s="32" t="str">
        <f>VLOOKUP($C64,MapCodes!$C$2:$G$42,4,FALSE)</f>
        <v>$At - Soopolallie</v>
      </c>
      <c r="C64" s="25" t="s">
        <v>70</v>
      </c>
      <c r="D64" s="25" t="str">
        <f>VLOOKUP($C64,MapCodes!$C$2:$G$42,2,FALSE)</f>
        <v>BWBSmw1SW:as</v>
      </c>
      <c r="E64" s="26" t="str">
        <f>VLOOKUP($C64,MapCodes!$C$2:$G$42,3,FALSE)</f>
        <v>$03</v>
      </c>
      <c r="F64" s="25" t="s">
        <v>275</v>
      </c>
      <c r="G64" s="25" t="s">
        <v>336</v>
      </c>
      <c r="H64" s="30">
        <v>1531.3693445971614</v>
      </c>
      <c r="I64" s="25" t="e">
        <f>VLOOKUP($C64,MapCodes!$C:$I,9,FALSE)</f>
        <v>#REF!</v>
      </c>
      <c r="J64" s="25" t="e">
        <f>VLOOKUP($C64,MapCodes!$C:$I,10,FALSE)</f>
        <v>#REF!</v>
      </c>
      <c r="K64" s="26" t="s">
        <v>204</v>
      </c>
      <c r="L64" s="25" t="str">
        <f>VLOOKUP(K64,'Bird Habitat Categories'!$C$5:$D$25,2,FALSE)</f>
        <v>DYF</v>
      </c>
      <c r="M64" s="25" t="e">
        <f t="shared" si="0"/>
        <v>#REF!</v>
      </c>
      <c r="N64" s="32">
        <v>5</v>
      </c>
    </row>
    <row r="65" spans="1:14" ht="43.5" x14ac:dyDescent="0.35">
      <c r="A65" s="24" t="s">
        <v>269</v>
      </c>
      <c r="B65" s="32" t="str">
        <f>VLOOKUP($C65,MapCodes!$C$2:$G$42,4,FALSE)</f>
        <v>$At - Soopolallie</v>
      </c>
      <c r="C65" s="25" t="s">
        <v>70</v>
      </c>
      <c r="D65" s="25" t="str">
        <f>VLOOKUP($C65,MapCodes!$C$2:$G$42,2,FALSE)</f>
        <v>BWBSmw1SW:as</v>
      </c>
      <c r="E65" s="26" t="str">
        <f>VLOOKUP($C65,MapCodes!$C$2:$G$42,3,FALSE)</f>
        <v>$03</v>
      </c>
      <c r="F65" s="25" t="s">
        <v>277</v>
      </c>
      <c r="G65" s="25" t="s">
        <v>337</v>
      </c>
      <c r="H65" s="30">
        <v>2311.9627150614597</v>
      </c>
      <c r="I65" s="25" t="e">
        <f>VLOOKUP($C65,MapCodes!$C:$I,9,FALSE)</f>
        <v>#REF!</v>
      </c>
      <c r="J65" s="25" t="e">
        <f>VLOOKUP($C65,MapCodes!$C:$I,10,FALSE)</f>
        <v>#REF!</v>
      </c>
      <c r="K65" s="26" t="s">
        <v>204</v>
      </c>
      <c r="L65" s="25" t="str">
        <f>VLOOKUP(K65,'Bird Habitat Categories'!$C$5:$D$25,2,FALSE)</f>
        <v>DYF</v>
      </c>
      <c r="M65" s="25" t="e">
        <f t="shared" si="0"/>
        <v>#REF!</v>
      </c>
      <c r="N65" s="32">
        <v>5</v>
      </c>
    </row>
    <row r="66" spans="1:14" ht="43.5" x14ac:dyDescent="0.35">
      <c r="A66" s="24" t="s">
        <v>269</v>
      </c>
      <c r="B66" s="32" t="str">
        <f>VLOOKUP($C66,MapCodes!$C$2:$G$42,4,FALSE)</f>
        <v>$At - Soopolallie</v>
      </c>
      <c r="C66" s="25" t="s">
        <v>70</v>
      </c>
      <c r="D66" s="25" t="str">
        <f>VLOOKUP($C66,MapCodes!$C$2:$G$42,2,FALSE)</f>
        <v>BWBSmw1SW:as</v>
      </c>
      <c r="E66" s="26" t="str">
        <f>VLOOKUP($C66,MapCodes!$C$2:$G$42,3,FALSE)</f>
        <v>$03</v>
      </c>
      <c r="F66" s="25">
        <v>7</v>
      </c>
      <c r="G66" s="25" t="s">
        <v>338</v>
      </c>
      <c r="H66" s="71" t="s">
        <v>87</v>
      </c>
      <c r="I66" s="25" t="e">
        <f>VLOOKUP($C66,MapCodes!$C:$I,9,FALSE)</f>
        <v>#REF!</v>
      </c>
      <c r="J66" s="25" t="e">
        <f>VLOOKUP($C66,MapCodes!$C:$I,10,FALSE)</f>
        <v>#REF!</v>
      </c>
      <c r="K66" s="26" t="s">
        <v>207</v>
      </c>
      <c r="L66" s="25" t="str">
        <f>VLOOKUP(K66,'Bird Habitat Categories'!$C$5:$D$25,2,FALSE)</f>
        <v>DMF</v>
      </c>
      <c r="M66" s="25" t="e">
        <f t="shared" ref="M66" si="4">L66&amp;IF(J66="-","","-"&amp;J66)</f>
        <v>#REF!</v>
      </c>
      <c r="N66" s="32">
        <v>5</v>
      </c>
    </row>
    <row r="67" spans="1:14" ht="43.5" x14ac:dyDescent="0.35">
      <c r="A67" s="24" t="s">
        <v>269</v>
      </c>
      <c r="B67" s="32" t="str">
        <f>VLOOKUP($C67,MapCodes!$C$2:$G$42,4,FALSE)</f>
        <v>$At - Labrador tea</v>
      </c>
      <c r="C67" s="25" t="s">
        <v>75</v>
      </c>
      <c r="D67" s="25" t="str">
        <f>VLOOKUP($C67,MapCodes!$C$2:$G$42,2,FALSE)</f>
        <v>BWBSmw1BL:al</v>
      </c>
      <c r="E67" s="26" t="str">
        <f>VLOOKUP($C67,MapCodes!$C$2:$G$42,3,FALSE)</f>
        <v>$04</v>
      </c>
      <c r="F67" s="25" t="s">
        <v>270</v>
      </c>
      <c r="G67" s="25" t="s">
        <v>339</v>
      </c>
      <c r="H67" s="30">
        <v>88.447181150468992</v>
      </c>
      <c r="I67" s="25" t="e">
        <f>VLOOKUP($C67,MapCodes!$C:$I,9,FALSE)</f>
        <v>#REF!</v>
      </c>
      <c r="J67" s="25" t="e">
        <f>VLOOKUP($C67,MapCodes!$C:$I,10,FALSE)</f>
        <v>#REF!</v>
      </c>
      <c r="K67" s="26" t="s">
        <v>207</v>
      </c>
      <c r="L67" s="25" t="str">
        <f>VLOOKUP(K67,'Bird Habitat Categories'!$C$5:$D$25,2,FALSE)</f>
        <v>DMF</v>
      </c>
      <c r="M67" s="25" t="e">
        <f t="shared" si="0"/>
        <v>#REF!</v>
      </c>
      <c r="N67" s="32">
        <v>6</v>
      </c>
    </row>
    <row r="68" spans="1:14" ht="43.5" x14ac:dyDescent="0.35">
      <c r="A68" s="24" t="s">
        <v>269</v>
      </c>
      <c r="B68" s="32" t="str">
        <f>VLOOKUP($C68,MapCodes!$C$2:$G$42,4,FALSE)</f>
        <v>$At - Labrador tea</v>
      </c>
      <c r="C68" s="25" t="s">
        <v>75</v>
      </c>
      <c r="D68" s="25" t="str">
        <f>VLOOKUP($C68,MapCodes!$C$2:$G$42,2,FALSE)</f>
        <v>BWBSmw1BL:al</v>
      </c>
      <c r="E68" s="26" t="str">
        <f>VLOOKUP($C68,MapCodes!$C$2:$G$42,3,FALSE)</f>
        <v>$04</v>
      </c>
      <c r="F68" s="25" t="s">
        <v>273</v>
      </c>
      <c r="G68" s="25" t="s">
        <v>340</v>
      </c>
      <c r="H68" s="30">
        <v>113.83619182675601</v>
      </c>
      <c r="I68" s="25" t="e">
        <f>VLOOKUP($C68,MapCodes!$C:$I,9,FALSE)</f>
        <v>#REF!</v>
      </c>
      <c r="J68" s="25" t="e">
        <f>VLOOKUP($C68,MapCodes!$C:$I,10,FALSE)</f>
        <v>#REF!</v>
      </c>
      <c r="K68" s="26" t="s">
        <v>201</v>
      </c>
      <c r="L68" s="25" t="str">
        <f>VLOOKUP(K68,'Bird Habitat Categories'!$C$5:$D$25,2,FALSE)</f>
        <v>DSH</v>
      </c>
      <c r="M68" s="25" t="e">
        <f t="shared" si="0"/>
        <v>#REF!</v>
      </c>
      <c r="N68" s="32">
        <v>4</v>
      </c>
    </row>
    <row r="69" spans="1:14" ht="43.5" x14ac:dyDescent="0.35">
      <c r="A69" s="24" t="s">
        <v>269</v>
      </c>
      <c r="B69" s="32" t="str">
        <f>VLOOKUP($C69,MapCodes!$C$2:$G$42,4,FALSE)</f>
        <v>$At - Labrador tea</v>
      </c>
      <c r="C69" s="25" t="s">
        <v>75</v>
      </c>
      <c r="D69" s="25" t="str">
        <f>VLOOKUP($C69,MapCodes!$C$2:$G$42,2,FALSE)</f>
        <v>BWBSmw1BL:al</v>
      </c>
      <c r="E69" s="26" t="str">
        <f>VLOOKUP($C69,MapCodes!$C$2:$G$42,3,FALSE)</f>
        <v>$04</v>
      </c>
      <c r="F69" s="25" t="s">
        <v>275</v>
      </c>
      <c r="G69" s="25" t="s">
        <v>341</v>
      </c>
      <c r="H69" s="30">
        <v>126.96902450969101</v>
      </c>
      <c r="I69" s="25" t="e">
        <f>VLOOKUP($C69,MapCodes!$C:$I,9,FALSE)</f>
        <v>#REF!</v>
      </c>
      <c r="J69" s="25" t="e">
        <f>VLOOKUP($C69,MapCodes!$C:$I,10,FALSE)</f>
        <v>#REF!</v>
      </c>
      <c r="K69" s="26" t="s">
        <v>204</v>
      </c>
      <c r="L69" s="25" t="str">
        <f>VLOOKUP(K69,'Bird Habitat Categories'!$C$5:$D$25,2,FALSE)</f>
        <v>DYF</v>
      </c>
      <c r="M69" s="25" t="e">
        <f t="shared" si="0"/>
        <v>#REF!</v>
      </c>
      <c r="N69" s="32">
        <v>5</v>
      </c>
    </row>
    <row r="70" spans="1:14" ht="43.5" x14ac:dyDescent="0.35">
      <c r="A70" s="24" t="s">
        <v>269</v>
      </c>
      <c r="B70" s="32" t="str">
        <f>VLOOKUP($C70,MapCodes!$C$2:$G$42,4,FALSE)</f>
        <v>$At - Labrador tea</v>
      </c>
      <c r="C70" s="25" t="s">
        <v>75</v>
      </c>
      <c r="D70" s="25" t="str">
        <f>VLOOKUP($C70,MapCodes!$C$2:$G$42,2,FALSE)</f>
        <v>BWBSmw1BL:al</v>
      </c>
      <c r="E70" s="26" t="str">
        <f>VLOOKUP($C70,MapCodes!$C$2:$G$42,3,FALSE)</f>
        <v>$04</v>
      </c>
      <c r="F70" s="25" t="s">
        <v>277</v>
      </c>
      <c r="G70" s="25" t="s">
        <v>342</v>
      </c>
      <c r="H70" s="30">
        <v>349.66045261435693</v>
      </c>
      <c r="I70" s="25" t="e">
        <f>VLOOKUP($C70,MapCodes!$C:$I,9,FALSE)</f>
        <v>#REF!</v>
      </c>
      <c r="J70" s="25" t="e">
        <f>VLOOKUP($C70,MapCodes!$C:$I,10,FALSE)</f>
        <v>#REF!</v>
      </c>
      <c r="K70" s="26" t="s">
        <v>204</v>
      </c>
      <c r="L70" s="25" t="str">
        <f>VLOOKUP(K70,'Bird Habitat Categories'!$C$5:$D$25,2,FALSE)</f>
        <v>DYF</v>
      </c>
      <c r="M70" s="25" t="e">
        <f t="shared" ref="M70" si="5">L70&amp;IF(J70="-","","-"&amp;J70)</f>
        <v>#REF!</v>
      </c>
      <c r="N70" s="32">
        <v>5</v>
      </c>
    </row>
    <row r="71" spans="1:14" ht="43.5" x14ac:dyDescent="0.35">
      <c r="A71" s="24" t="s">
        <v>269</v>
      </c>
      <c r="B71" s="32" t="str">
        <f>VLOOKUP($C71,MapCodes!$C$2:$G$42,4,FALSE)</f>
        <v>$At - Labrador tea</v>
      </c>
      <c r="C71" s="25" t="s">
        <v>75</v>
      </c>
      <c r="D71" s="25" t="str">
        <f>VLOOKUP($C71,MapCodes!$C$2:$G$42,2,FALSE)</f>
        <v>BWBSmw1BL:al</v>
      </c>
      <c r="E71" s="26" t="str">
        <f>VLOOKUP($C71,MapCodes!$C$2:$G$42,3,FALSE)</f>
        <v>$04</v>
      </c>
      <c r="F71" s="25">
        <v>7</v>
      </c>
      <c r="G71" s="25" t="s">
        <v>343</v>
      </c>
      <c r="H71" s="71" t="s">
        <v>87</v>
      </c>
      <c r="I71" s="25" t="e">
        <f>VLOOKUP($C71,MapCodes!$C:$I,9,FALSE)</f>
        <v>#REF!</v>
      </c>
      <c r="J71" s="25" t="e">
        <f>VLOOKUP($C71,MapCodes!$C:$I,10,FALSE)</f>
        <v>#REF!</v>
      </c>
      <c r="K71" s="26" t="s">
        <v>207</v>
      </c>
      <c r="L71" s="25" t="str">
        <f>VLOOKUP(K71,'Bird Habitat Categories'!$C$5:$D$25,2,FALSE)</f>
        <v>DMF</v>
      </c>
      <c r="M71" s="25" t="e">
        <f t="shared" si="0"/>
        <v>#REF!</v>
      </c>
      <c r="N71" s="32">
        <v>5</v>
      </c>
    </row>
    <row r="72" spans="1:14" ht="58" x14ac:dyDescent="0.35">
      <c r="A72" s="24" t="s">
        <v>269</v>
      </c>
      <c r="B72" s="32" t="str">
        <f>VLOOKUP($C72,MapCodes!$C$2:$G$42,4,FALSE)</f>
        <v>$At – Black Twinberry</v>
      </c>
      <c r="C72" s="25" t="s">
        <v>80</v>
      </c>
      <c r="D72" s="25" t="str">
        <f>VLOOKUP($C72,MapCodes!$C$2:$G$42,2,FALSE)</f>
        <v>BWBSmw1SC:ab</v>
      </c>
      <c r="E72" s="26" t="str">
        <f>VLOOKUP($C72,MapCodes!$C$2:$G$42,3,FALSE)</f>
        <v>$05</v>
      </c>
      <c r="F72" s="25" t="s">
        <v>270</v>
      </c>
      <c r="G72" s="25" t="s">
        <v>344</v>
      </c>
      <c r="H72" s="30">
        <v>241.96523936384997</v>
      </c>
      <c r="I72" s="25" t="e">
        <f>VLOOKUP($C72,MapCodes!$C:$I,9,FALSE)</f>
        <v>#REF!</v>
      </c>
      <c r="J72" s="25" t="e">
        <f>VLOOKUP($C72,MapCodes!$C:$I,10,FALSE)</f>
        <v>#REF!</v>
      </c>
      <c r="K72" s="26" t="s">
        <v>207</v>
      </c>
      <c r="L72" s="25" t="str">
        <f>VLOOKUP(K72,'Bird Habitat Categories'!$C$5:$D$25,2,FALSE)</f>
        <v>DMF</v>
      </c>
      <c r="M72" s="25" t="e">
        <f t="shared" si="0"/>
        <v>#REF!</v>
      </c>
      <c r="N72" s="32">
        <v>6</v>
      </c>
    </row>
    <row r="73" spans="1:14" ht="58" x14ac:dyDescent="0.35">
      <c r="A73" s="24" t="s">
        <v>269</v>
      </c>
      <c r="B73" s="32" t="str">
        <f>VLOOKUP($C73,MapCodes!$C$2:$G$42,4,FALSE)</f>
        <v>$At – Black Twinberry</v>
      </c>
      <c r="C73" s="25" t="s">
        <v>80</v>
      </c>
      <c r="D73" s="25" t="str">
        <f>VLOOKUP($C73,MapCodes!$C$2:$G$42,2,FALSE)</f>
        <v>BWBSmw1SC:ab</v>
      </c>
      <c r="E73" s="26" t="str">
        <f>VLOOKUP($C73,MapCodes!$C$2:$G$42,3,FALSE)</f>
        <v>$05</v>
      </c>
      <c r="F73" s="25" t="s">
        <v>273</v>
      </c>
      <c r="G73" s="25" t="s">
        <v>345</v>
      </c>
      <c r="H73" s="30">
        <v>38.295521130613004</v>
      </c>
      <c r="I73" s="25" t="e">
        <f>VLOOKUP($C73,MapCodes!$C:$I,9,FALSE)</f>
        <v>#REF!</v>
      </c>
      <c r="J73" s="25" t="e">
        <f>VLOOKUP($C73,MapCodes!$C:$I,10,FALSE)</f>
        <v>#REF!</v>
      </c>
      <c r="K73" s="26" t="s">
        <v>201</v>
      </c>
      <c r="L73" s="25" t="str">
        <f>VLOOKUP(K73,'Bird Habitat Categories'!$C$5:$D$25,2,FALSE)</f>
        <v>DSH</v>
      </c>
      <c r="M73" s="25" t="e">
        <f t="shared" si="0"/>
        <v>#REF!</v>
      </c>
      <c r="N73" s="32">
        <v>4</v>
      </c>
    </row>
    <row r="74" spans="1:14" ht="58" x14ac:dyDescent="0.35">
      <c r="A74" s="24" t="s">
        <v>269</v>
      </c>
      <c r="B74" s="32" t="str">
        <f>VLOOKUP($C74,MapCodes!$C$2:$G$42,4,FALSE)</f>
        <v>$At – Black Twinberry</v>
      </c>
      <c r="C74" s="25" t="s">
        <v>80</v>
      </c>
      <c r="D74" s="25" t="str">
        <f>VLOOKUP($C74,MapCodes!$C$2:$G$42,2,FALSE)</f>
        <v>BWBSmw1SC:ab</v>
      </c>
      <c r="E74" s="26" t="str">
        <f>VLOOKUP($C74,MapCodes!$C$2:$G$42,3,FALSE)</f>
        <v>$05</v>
      </c>
      <c r="F74" s="25" t="s">
        <v>275</v>
      </c>
      <c r="G74" s="25" t="s">
        <v>346</v>
      </c>
      <c r="H74" s="30">
        <v>62.206496131785002</v>
      </c>
      <c r="I74" s="25" t="e">
        <f>VLOOKUP($C74,MapCodes!$C:$I,9,FALSE)</f>
        <v>#REF!</v>
      </c>
      <c r="J74" s="25" t="e">
        <f>VLOOKUP($C74,MapCodes!$C:$I,10,FALSE)</f>
        <v>#REF!</v>
      </c>
      <c r="K74" s="26" t="s">
        <v>204</v>
      </c>
      <c r="L74" s="25" t="str">
        <f>VLOOKUP(K74,'Bird Habitat Categories'!$C$5:$D$25,2,FALSE)</f>
        <v>DYF</v>
      </c>
      <c r="M74" s="25" t="e">
        <f t="shared" si="0"/>
        <v>#REF!</v>
      </c>
      <c r="N74" s="32">
        <v>5</v>
      </c>
    </row>
    <row r="75" spans="1:14" ht="58" x14ac:dyDescent="0.35">
      <c r="A75" s="24" t="s">
        <v>269</v>
      </c>
      <c r="B75" s="32" t="str">
        <f>VLOOKUP($C75,MapCodes!$C$2:$G$42,4,FALSE)</f>
        <v>$At – Black Twinberry</v>
      </c>
      <c r="C75" s="25" t="s">
        <v>80</v>
      </c>
      <c r="D75" s="25" t="str">
        <f>VLOOKUP($C75,MapCodes!$C$2:$G$42,2,FALSE)</f>
        <v>BWBSmw1SC:ab</v>
      </c>
      <c r="E75" s="26" t="str">
        <f>VLOOKUP($C75,MapCodes!$C$2:$G$42,3,FALSE)</f>
        <v>$05</v>
      </c>
      <c r="F75" s="25" t="s">
        <v>277</v>
      </c>
      <c r="G75" s="25" t="s">
        <v>347</v>
      </c>
      <c r="H75" s="30">
        <v>282.59369571212795</v>
      </c>
      <c r="I75" s="25" t="e">
        <f>VLOOKUP($C75,MapCodes!$C:$I,9,FALSE)</f>
        <v>#REF!</v>
      </c>
      <c r="J75" s="25" t="e">
        <f>VLOOKUP($C75,MapCodes!$C:$I,10,FALSE)</f>
        <v>#REF!</v>
      </c>
      <c r="K75" s="26" t="s">
        <v>204</v>
      </c>
      <c r="L75" s="25" t="str">
        <f>VLOOKUP(K75,'Bird Habitat Categories'!$C$5:$D$25,2,FALSE)</f>
        <v>DYF</v>
      </c>
      <c r="M75" s="25" t="e">
        <f t="shared" ref="M75:M143" si="6">L75&amp;IF(J75="-","","-"&amp;J75)</f>
        <v>#REF!</v>
      </c>
      <c r="N75" s="32">
        <v>5</v>
      </c>
    </row>
    <row r="76" spans="1:14" s="72" customFormat="1" ht="58" x14ac:dyDescent="0.35">
      <c r="A76" s="24" t="s">
        <v>269</v>
      </c>
      <c r="B76" s="32" t="str">
        <f>VLOOKUP($C76,MapCodes!$C$2:$G$42,4,FALSE)</f>
        <v>$At – Black Twinberry</v>
      </c>
      <c r="C76" s="25" t="s">
        <v>80</v>
      </c>
      <c r="D76" s="25" t="str">
        <f>VLOOKUP($C76,MapCodes!$C$2:$G$42,2,FALSE)</f>
        <v>BWBSmw1SC:ab</v>
      </c>
      <c r="E76" s="26" t="str">
        <f>VLOOKUP($C76,MapCodes!$C$2:$G$42,3,FALSE)</f>
        <v>$05</v>
      </c>
      <c r="F76" s="25">
        <v>7</v>
      </c>
      <c r="G76" s="25" t="s">
        <v>348</v>
      </c>
      <c r="H76" s="71" t="s">
        <v>87</v>
      </c>
      <c r="I76" s="25" t="e">
        <f>VLOOKUP($C76,MapCodes!$C:$I,9,FALSE)</f>
        <v>#REF!</v>
      </c>
      <c r="J76" s="25" t="e">
        <f>VLOOKUP($C76,MapCodes!$C:$I,10,FALSE)</f>
        <v>#REF!</v>
      </c>
      <c r="K76" s="26" t="s">
        <v>207</v>
      </c>
      <c r="L76" s="25" t="str">
        <f>VLOOKUP(K76,'Bird Habitat Categories'!$C$5:$D$25,2,FALSE)</f>
        <v>DMF</v>
      </c>
      <c r="M76" s="25" t="e">
        <f t="shared" si="6"/>
        <v>#REF!</v>
      </c>
      <c r="N76" s="32">
        <v>5</v>
      </c>
    </row>
    <row r="77" spans="1:14" ht="72.5" x14ac:dyDescent="0.35">
      <c r="A77" s="24" t="s">
        <v>269</v>
      </c>
      <c r="B77" s="32" t="str">
        <f>VLOOKUP($C77,MapCodes!$C$2:$G$42,4,FALSE)</f>
        <v>$Ep – red-osier dogwood</v>
      </c>
      <c r="C77" s="25" t="s">
        <v>85</v>
      </c>
      <c r="D77" s="25" t="str">
        <f>VLOOKUP($C77,MapCodes!$C$2:$G$42,2,FALSE)</f>
        <v>BWBSmw1SC:ep</v>
      </c>
      <c r="E77" s="26" t="str">
        <f>VLOOKUP($C77,MapCodes!$C$2:$G$42,3,FALSE)</f>
        <v>$05</v>
      </c>
      <c r="F77" s="25" t="s">
        <v>270</v>
      </c>
      <c r="G77" s="25" t="s">
        <v>349</v>
      </c>
      <c r="H77" s="30">
        <v>39.20756991487</v>
      </c>
      <c r="I77" s="25" t="e">
        <f>VLOOKUP($C77,MapCodes!$C:$I,9,FALSE)</f>
        <v>#REF!</v>
      </c>
      <c r="J77" s="25" t="e">
        <f>VLOOKUP($C77,MapCodes!$C:$I,10,FALSE)</f>
        <v>#REF!</v>
      </c>
      <c r="K77" s="26" t="s">
        <v>207</v>
      </c>
      <c r="L77" s="25" t="str">
        <f>VLOOKUP(K77,'Bird Habitat Categories'!$C$5:$D$25,2,FALSE)</f>
        <v>DMF</v>
      </c>
      <c r="M77" s="25" t="e">
        <f t="shared" si="6"/>
        <v>#REF!</v>
      </c>
      <c r="N77" s="32">
        <v>6</v>
      </c>
    </row>
    <row r="78" spans="1:14" ht="72.5" x14ac:dyDescent="0.35">
      <c r="A78" s="24" t="s">
        <v>269</v>
      </c>
      <c r="B78" s="32" t="str">
        <f>VLOOKUP($C78,MapCodes!$C$2:$G$42,4,FALSE)</f>
        <v>$Ep – red-osier dogwood</v>
      </c>
      <c r="C78" s="25" t="s">
        <v>85</v>
      </c>
      <c r="D78" s="25" t="str">
        <f>VLOOKUP($C78,MapCodes!$C$2:$G$42,2,FALSE)</f>
        <v>BWBSmw1SC:ep</v>
      </c>
      <c r="E78" s="26" t="str">
        <f>VLOOKUP($C78,MapCodes!$C$2:$G$42,3,FALSE)</f>
        <v>$05</v>
      </c>
      <c r="F78" s="25" t="s">
        <v>273</v>
      </c>
      <c r="G78" s="25" t="s">
        <v>350</v>
      </c>
      <c r="H78" s="30">
        <v>50.201048194090994</v>
      </c>
      <c r="I78" s="25" t="e">
        <f>VLOOKUP($C78,MapCodes!$C:$I,9,FALSE)</f>
        <v>#REF!</v>
      </c>
      <c r="J78" s="25" t="e">
        <f>VLOOKUP($C78,MapCodes!$C:$I,10,FALSE)</f>
        <v>#REF!</v>
      </c>
      <c r="K78" s="26" t="s">
        <v>201</v>
      </c>
      <c r="L78" s="25" t="str">
        <f>VLOOKUP(K78,'Bird Habitat Categories'!$C$5:$D$25,2,FALSE)</f>
        <v>DSH</v>
      </c>
      <c r="M78" s="25" t="e">
        <f t="shared" si="6"/>
        <v>#REF!</v>
      </c>
      <c r="N78" s="32">
        <v>4</v>
      </c>
    </row>
    <row r="79" spans="1:14" ht="72.5" x14ac:dyDescent="0.35">
      <c r="A79" s="24" t="s">
        <v>269</v>
      </c>
      <c r="B79" s="32" t="str">
        <f>VLOOKUP($C79,MapCodes!$C$2:$G$42,4,FALSE)</f>
        <v>$Ep – red-osier dogwood</v>
      </c>
      <c r="C79" s="25" t="s">
        <v>85</v>
      </c>
      <c r="D79" s="25" t="str">
        <f>VLOOKUP($C79,MapCodes!$C$2:$G$42,2,FALSE)</f>
        <v>BWBSmw1SC:ep</v>
      </c>
      <c r="E79" s="26" t="str">
        <f>VLOOKUP($C79,MapCodes!$C$2:$G$42,3,FALSE)</f>
        <v>$05</v>
      </c>
      <c r="F79" s="25" t="s">
        <v>275</v>
      </c>
      <c r="G79" s="25" t="s">
        <v>351</v>
      </c>
      <c r="H79" s="30">
        <v>98.700838882820008</v>
      </c>
      <c r="I79" s="25" t="e">
        <f>VLOOKUP($C79,MapCodes!$C:$I,9,FALSE)</f>
        <v>#REF!</v>
      </c>
      <c r="J79" s="25" t="e">
        <f>VLOOKUP($C79,MapCodes!$C:$I,10,FALSE)</f>
        <v>#REF!</v>
      </c>
      <c r="K79" s="26" t="s">
        <v>204</v>
      </c>
      <c r="L79" s="25" t="str">
        <f>VLOOKUP(K79,'Bird Habitat Categories'!$C$5:$D$25,2,FALSE)</f>
        <v>DYF</v>
      </c>
      <c r="M79" s="25" t="e">
        <f t="shared" si="6"/>
        <v>#REF!</v>
      </c>
      <c r="N79" s="32">
        <v>5</v>
      </c>
    </row>
    <row r="80" spans="1:14" ht="72.5" x14ac:dyDescent="0.35">
      <c r="A80" s="24" t="s">
        <v>269</v>
      </c>
      <c r="B80" s="32" t="str">
        <f>VLOOKUP($C80,MapCodes!$C$2:$G$42,4,FALSE)</f>
        <v>$Ep – red-osier dogwood</v>
      </c>
      <c r="C80" s="25" t="s">
        <v>85</v>
      </c>
      <c r="D80" s="25" t="str">
        <f>VLOOKUP($C80,MapCodes!$C$2:$G$42,2,FALSE)</f>
        <v>BWBSmw1SC:ep</v>
      </c>
      <c r="E80" s="26" t="str">
        <f>VLOOKUP($C80,MapCodes!$C$2:$G$42,3,FALSE)</f>
        <v>$05</v>
      </c>
      <c r="F80" s="25" t="s">
        <v>277</v>
      </c>
      <c r="G80" s="25" t="s">
        <v>352</v>
      </c>
      <c r="H80" s="30">
        <v>168.95982492869402</v>
      </c>
      <c r="I80" s="25" t="e">
        <f>VLOOKUP($C80,MapCodes!$C:$I,9,FALSE)</f>
        <v>#REF!</v>
      </c>
      <c r="J80" s="25" t="e">
        <f>VLOOKUP($C80,MapCodes!$C:$I,10,FALSE)</f>
        <v>#REF!</v>
      </c>
      <c r="K80" s="26" t="s">
        <v>204</v>
      </c>
      <c r="L80" s="25" t="str">
        <f>VLOOKUP(K80,'Bird Habitat Categories'!$C$5:$D$25,2,FALSE)</f>
        <v>DYF</v>
      </c>
      <c r="M80" s="25" t="e">
        <f t="shared" si="6"/>
        <v>#REF!</v>
      </c>
      <c r="N80" s="32">
        <v>5</v>
      </c>
    </row>
    <row r="81" spans="1:14" ht="43.5" x14ac:dyDescent="0.35">
      <c r="A81" s="24" t="s">
        <v>269</v>
      </c>
      <c r="B81" s="32" t="str">
        <f>VLOOKUP($C81,MapCodes!$C$2:$G$42,4,FALSE)</f>
        <v>$Ac – Cow parsnip</v>
      </c>
      <c r="C81" s="25" t="s">
        <v>89</v>
      </c>
      <c r="D81" s="25" t="str">
        <f>VLOOKUP($C81,MapCodes!$C$2:$G$42,2,FALSE)</f>
        <v>BWBSmw1SH:ac</v>
      </c>
      <c r="E81" s="26" t="str">
        <f>VLOOKUP($C81,MapCodes!$C$2:$G$42,3,FALSE)</f>
        <v>$07</v>
      </c>
      <c r="F81" s="25" t="s">
        <v>270</v>
      </c>
      <c r="G81" s="25" t="s">
        <v>353</v>
      </c>
      <c r="H81" s="30">
        <v>408.25828314300503</v>
      </c>
      <c r="I81" s="25" t="e">
        <f>VLOOKUP($C81,MapCodes!$C:$I,9,FALSE)</f>
        <v>#REF!</v>
      </c>
      <c r="J81" s="25" t="e">
        <f>VLOOKUP($C81,MapCodes!$C:$I,10,FALSE)</f>
        <v>#REF!</v>
      </c>
      <c r="K81" s="26" t="s">
        <v>207</v>
      </c>
      <c r="L81" s="25" t="str">
        <f>VLOOKUP(K81,'Bird Habitat Categories'!$C$5:$D$25,2,FALSE)</f>
        <v>DMF</v>
      </c>
      <c r="M81" s="25" t="e">
        <f t="shared" si="6"/>
        <v>#REF!</v>
      </c>
      <c r="N81" s="32">
        <v>6</v>
      </c>
    </row>
    <row r="82" spans="1:14" ht="43.5" x14ac:dyDescent="0.35">
      <c r="A82" s="24" t="s">
        <v>269</v>
      </c>
      <c r="B82" s="32" t="str">
        <f>VLOOKUP($C82,MapCodes!$C$2:$G$42,4,FALSE)</f>
        <v>$Ac – Cow parsnip</v>
      </c>
      <c r="C82" s="25" t="s">
        <v>89</v>
      </c>
      <c r="D82" s="25" t="str">
        <f>VLOOKUP($C82,MapCodes!$C$2:$G$42,2,FALSE)</f>
        <v>BWBSmw1SH:ac</v>
      </c>
      <c r="E82" s="26" t="str">
        <f>VLOOKUP($C82,MapCodes!$C$2:$G$42,3,FALSE)</f>
        <v>$07</v>
      </c>
      <c r="F82" s="25" t="s">
        <v>281</v>
      </c>
      <c r="G82" s="25" t="s">
        <v>354</v>
      </c>
      <c r="H82" s="30">
        <v>1.40952993589</v>
      </c>
      <c r="I82" s="25" t="e">
        <f>VLOOKUP($C82,MapCodes!$C:$I,9,FALSE)</f>
        <v>#REF!</v>
      </c>
      <c r="J82" s="25" t="e">
        <f>VLOOKUP($C82,MapCodes!$C:$I,10,FALSE)</f>
        <v>#REF!</v>
      </c>
      <c r="K82" s="26" t="s">
        <v>207</v>
      </c>
      <c r="L82" s="25" t="str">
        <f>VLOOKUP(K82,'Bird Habitat Categories'!$C$5:$D$25,2,FALSE)</f>
        <v>DMF</v>
      </c>
      <c r="M82" s="25" t="e">
        <f t="shared" si="6"/>
        <v>#REF!</v>
      </c>
      <c r="N82" s="32">
        <v>6</v>
      </c>
    </row>
    <row r="83" spans="1:14" ht="43.5" x14ac:dyDescent="0.35">
      <c r="A83" s="24" t="s">
        <v>269</v>
      </c>
      <c r="B83" s="32" t="str">
        <f>VLOOKUP($C83,MapCodes!$C$2:$G$42,4,FALSE)</f>
        <v>$Ac – Cow parsnip</v>
      </c>
      <c r="C83" s="25" t="s">
        <v>89</v>
      </c>
      <c r="D83" s="25" t="str">
        <f>VLOOKUP($C83,MapCodes!$C$2:$G$42,2,FALSE)</f>
        <v>BWBSmw1SH:ac</v>
      </c>
      <c r="E83" s="26" t="str">
        <f>VLOOKUP($C83,MapCodes!$C$2:$G$42,3,FALSE)</f>
        <v>$07</v>
      </c>
      <c r="F83" s="25" t="s">
        <v>273</v>
      </c>
      <c r="G83" s="25" t="s">
        <v>355</v>
      </c>
      <c r="H83" s="30">
        <v>166.69333964572601</v>
      </c>
      <c r="I83" s="25" t="e">
        <f>VLOOKUP($C83,MapCodes!$C:$I,9,FALSE)</f>
        <v>#REF!</v>
      </c>
      <c r="J83" s="25" t="e">
        <f>VLOOKUP($C83,MapCodes!$C:$I,10,FALSE)</f>
        <v>#REF!</v>
      </c>
      <c r="K83" s="26" t="s">
        <v>201</v>
      </c>
      <c r="L83" s="25" t="str">
        <f>VLOOKUP(K83,'Bird Habitat Categories'!$C$5:$D$25,2,FALSE)</f>
        <v>DSH</v>
      </c>
      <c r="M83" s="25" t="e">
        <f t="shared" si="6"/>
        <v>#REF!</v>
      </c>
      <c r="N83" s="32">
        <v>4</v>
      </c>
    </row>
    <row r="84" spans="1:14" ht="43.5" x14ac:dyDescent="0.35">
      <c r="A84" s="24" t="s">
        <v>269</v>
      </c>
      <c r="B84" s="32" t="str">
        <f>VLOOKUP($C84,MapCodes!$C$2:$G$42,4,FALSE)</f>
        <v>$Ac – Cow parsnip</v>
      </c>
      <c r="C84" s="25" t="s">
        <v>89</v>
      </c>
      <c r="D84" s="25" t="str">
        <f>VLOOKUP($C84,MapCodes!$C$2:$G$42,2,FALSE)</f>
        <v>BWBSmw1SH:ac</v>
      </c>
      <c r="E84" s="26" t="str">
        <f>VLOOKUP($C84,MapCodes!$C$2:$G$42,3,FALSE)</f>
        <v>$07</v>
      </c>
      <c r="F84" s="25" t="s">
        <v>275</v>
      </c>
      <c r="G84" s="25" t="s">
        <v>356</v>
      </c>
      <c r="H84" s="30">
        <v>94.566069594231976</v>
      </c>
      <c r="I84" s="25" t="e">
        <f>VLOOKUP($C84,MapCodes!$C:$I,9,FALSE)</f>
        <v>#REF!</v>
      </c>
      <c r="J84" s="25" t="e">
        <f>VLOOKUP($C84,MapCodes!$C:$I,10,FALSE)</f>
        <v>#REF!</v>
      </c>
      <c r="K84" s="26" t="s">
        <v>204</v>
      </c>
      <c r="L84" s="25" t="str">
        <f>VLOOKUP(K84,'Bird Habitat Categories'!$C$5:$D$25,2,FALSE)</f>
        <v>DYF</v>
      </c>
      <c r="M84" s="25" t="e">
        <f t="shared" si="6"/>
        <v>#REF!</v>
      </c>
      <c r="N84" s="32">
        <v>5</v>
      </c>
    </row>
    <row r="85" spans="1:14" ht="43.5" x14ac:dyDescent="0.35">
      <c r="A85" s="24" t="s">
        <v>269</v>
      </c>
      <c r="B85" s="32" t="str">
        <f>VLOOKUP($C85,MapCodes!$C$2:$G$42,4,FALSE)</f>
        <v>$Ac – Cow parsnip</v>
      </c>
      <c r="C85" s="25" t="s">
        <v>89</v>
      </c>
      <c r="D85" s="25" t="str">
        <f>VLOOKUP($C85,MapCodes!$C$2:$G$42,2,FALSE)</f>
        <v>BWBSmw1SH:ac</v>
      </c>
      <c r="E85" s="26" t="str">
        <f>VLOOKUP($C85,MapCodes!$C$2:$G$42,3,FALSE)</f>
        <v>$07</v>
      </c>
      <c r="F85" s="25" t="s">
        <v>277</v>
      </c>
      <c r="G85" s="25" t="s">
        <v>357</v>
      </c>
      <c r="H85" s="30">
        <v>337.74841980213193</v>
      </c>
      <c r="I85" s="25" t="e">
        <f>VLOOKUP($C85,MapCodes!$C:$I,9,FALSE)</f>
        <v>#REF!</v>
      </c>
      <c r="J85" s="25" t="e">
        <f>VLOOKUP($C85,MapCodes!$C:$I,10,FALSE)</f>
        <v>#REF!</v>
      </c>
      <c r="K85" s="26" t="s">
        <v>204</v>
      </c>
      <c r="L85" s="25" t="str">
        <f>VLOOKUP(K85,'Bird Habitat Categories'!$C$5:$D$25,2,FALSE)</f>
        <v>DYF</v>
      </c>
      <c r="M85" s="25" t="e">
        <f t="shared" si="6"/>
        <v>#REF!</v>
      </c>
      <c r="N85" s="32">
        <v>5</v>
      </c>
    </row>
    <row r="86" spans="1:14" ht="58" x14ac:dyDescent="0.35">
      <c r="A86" s="24" t="s">
        <v>269</v>
      </c>
      <c r="B86" s="32" t="str">
        <f>VLOOKUP($C86,MapCodes!$C$2:$G$42,4,FALSE)</f>
        <v>$Ep – Ep-Dogwood</v>
      </c>
      <c r="C86" s="25" t="s">
        <v>94</v>
      </c>
      <c r="D86" s="25" t="str">
        <f>VLOOKUP($C86,MapCodes!$C$2:$G$42,2,FALSE)</f>
        <v>BWBSmw1SH:ep</v>
      </c>
      <c r="E86" s="26" t="str">
        <f>VLOOKUP($C86,MapCodes!$C$2:$G$42,3,FALSE)</f>
        <v>$07</v>
      </c>
      <c r="F86" s="25" t="s">
        <v>270</v>
      </c>
      <c r="G86" s="25" t="s">
        <v>358</v>
      </c>
      <c r="H86" s="30">
        <v>7.88408581845</v>
      </c>
      <c r="I86" s="25" t="e">
        <f>VLOOKUP($C86,MapCodes!$C:$I,9,FALSE)</f>
        <v>#REF!</v>
      </c>
      <c r="J86" s="25" t="e">
        <f>VLOOKUP($C86,MapCodes!$C:$I,10,FALSE)</f>
        <v>#REF!</v>
      </c>
      <c r="K86" s="26" t="s">
        <v>207</v>
      </c>
      <c r="L86" s="25" t="str">
        <f>VLOOKUP(K86,'Bird Habitat Categories'!$C$5:$D$25,2,FALSE)</f>
        <v>DMF</v>
      </c>
      <c r="M86" s="25" t="e">
        <f t="shared" si="6"/>
        <v>#REF!</v>
      </c>
      <c r="N86" s="32">
        <v>6</v>
      </c>
    </row>
    <row r="87" spans="1:14" ht="58" x14ac:dyDescent="0.35">
      <c r="A87" s="24" t="s">
        <v>269</v>
      </c>
      <c r="B87" s="32" t="str">
        <f>VLOOKUP($C87,MapCodes!$C$2:$G$42,4,FALSE)</f>
        <v>$Ep – Ep-Dogwood</v>
      </c>
      <c r="C87" s="25" t="s">
        <v>94</v>
      </c>
      <c r="D87" s="25" t="str">
        <f>VLOOKUP($C87,MapCodes!$C$2:$G$42,2,FALSE)</f>
        <v>BWBSmw1SH:ep</v>
      </c>
      <c r="E87" s="26" t="str">
        <f>VLOOKUP($C87,MapCodes!$C$2:$G$42,3,FALSE)</f>
        <v>$07</v>
      </c>
      <c r="F87" s="25" t="s">
        <v>277</v>
      </c>
      <c r="G87" s="25" t="s">
        <v>359</v>
      </c>
      <c r="H87" s="30">
        <v>8.4114274756100009</v>
      </c>
      <c r="I87" s="25" t="e">
        <f>VLOOKUP($C87,MapCodes!$C:$I,9,FALSE)</f>
        <v>#REF!</v>
      </c>
      <c r="J87" s="25" t="e">
        <f>VLOOKUP($C87,MapCodes!$C:$I,10,FALSE)</f>
        <v>#REF!</v>
      </c>
      <c r="K87" s="26" t="s">
        <v>204</v>
      </c>
      <c r="L87" s="25" t="str">
        <f>VLOOKUP(K87,'Bird Habitat Categories'!$C$5:$D$25,2,FALSE)</f>
        <v>DYF</v>
      </c>
      <c r="M87" s="25" t="e">
        <f t="shared" si="6"/>
        <v>#REF!</v>
      </c>
      <c r="N87" s="32">
        <v>5</v>
      </c>
    </row>
    <row r="88" spans="1:14" ht="72.5" x14ac:dyDescent="0.35">
      <c r="A88" s="24" t="s">
        <v>269</v>
      </c>
      <c r="B88" s="32" t="str">
        <f>VLOOKUP($C88,MapCodes!$C$2:$G$42,4,FALSE)</f>
        <v>Sb - Labrador tea – Sphagnum</v>
      </c>
      <c r="C88" s="25" t="s">
        <v>97</v>
      </c>
      <c r="D88" s="25" t="str">
        <f>VLOOKUP($C88,MapCodes!$C$2:$G$42,2,FALSE)</f>
        <v>BWBSmw1BT</v>
      </c>
      <c r="E88" s="26" t="str">
        <f>VLOOKUP($C88,MapCodes!$C$2:$G$42,3,FALSE)</f>
        <v>08</v>
      </c>
      <c r="F88" s="25" t="s">
        <v>316</v>
      </c>
      <c r="G88" s="25" t="s">
        <v>360</v>
      </c>
      <c r="H88" s="71" t="s">
        <v>87</v>
      </c>
      <c r="I88" s="25" t="e">
        <f>VLOOKUP($C88,MapCodes!$C:$I,9,FALSE)</f>
        <v>#REF!</v>
      </c>
      <c r="J88" s="25" t="e">
        <f>VLOOKUP($C88,MapCodes!$C:$I,10,FALSE)</f>
        <v>#REF!</v>
      </c>
      <c r="K88" s="26" t="s">
        <v>219</v>
      </c>
      <c r="L88" s="25" t="str">
        <f>VLOOKUP(K88,'Bird Habitat Categories'!$C$5:$D$25,2,FALSE)</f>
        <v>FBS</v>
      </c>
      <c r="M88" s="25" t="e">
        <f t="shared" si="6"/>
        <v>#REF!</v>
      </c>
      <c r="N88" s="32">
        <v>11</v>
      </c>
    </row>
    <row r="89" spans="1:14" ht="72.5" x14ac:dyDescent="0.35">
      <c r="A89" s="24" t="s">
        <v>269</v>
      </c>
      <c r="B89" s="32" t="str">
        <f>VLOOKUP($C89,MapCodes!$C$2:$G$42,4,FALSE)</f>
        <v>Sb - Labrador tea – Sphagnum</v>
      </c>
      <c r="C89" s="25" t="s">
        <v>97</v>
      </c>
      <c r="D89" s="25" t="str">
        <f>VLOOKUP($C89,MapCodes!$C$2:$G$42,2,FALSE)</f>
        <v>BWBSmw1BT</v>
      </c>
      <c r="E89" s="26" t="str">
        <f>VLOOKUP($C89,MapCodes!$C$2:$G$42,3,FALSE)</f>
        <v>08</v>
      </c>
      <c r="F89" s="25" t="s">
        <v>318</v>
      </c>
      <c r="G89" s="25" t="s">
        <v>361</v>
      </c>
      <c r="H89" s="71" t="s">
        <v>87</v>
      </c>
      <c r="I89" s="25" t="e">
        <f>VLOOKUP($C89,MapCodes!$C:$I,9,FALSE)</f>
        <v>#REF!</v>
      </c>
      <c r="J89" s="25" t="e">
        <f>VLOOKUP($C89,MapCodes!$C:$I,10,FALSE)</f>
        <v>#REF!</v>
      </c>
      <c r="K89" s="26" t="s">
        <v>219</v>
      </c>
      <c r="L89" s="25" t="str">
        <f>VLOOKUP(K89,'Bird Habitat Categories'!$C$5:$D$25,2,FALSE)</f>
        <v>FBS</v>
      </c>
      <c r="M89" s="25" t="e">
        <f t="shared" si="6"/>
        <v>#REF!</v>
      </c>
      <c r="N89" s="32">
        <v>11</v>
      </c>
    </row>
    <row r="90" spans="1:14" ht="72.5" x14ac:dyDescent="0.35">
      <c r="A90" s="24" t="s">
        <v>269</v>
      </c>
      <c r="B90" s="32" t="str">
        <f>VLOOKUP($C90,MapCodes!$C$2:$G$42,4,FALSE)</f>
        <v>Sb - Labrador tea – Sphagnum</v>
      </c>
      <c r="C90" s="25" t="s">
        <v>97</v>
      </c>
      <c r="D90" s="25" t="str">
        <f>VLOOKUP($C90,MapCodes!$C$2:$G$42,2,FALSE)</f>
        <v>BWBSmw1BT</v>
      </c>
      <c r="E90" s="26" t="str">
        <f>VLOOKUP($C90,MapCodes!$C$2:$G$42,3,FALSE)</f>
        <v>08</v>
      </c>
      <c r="F90" s="25" t="s">
        <v>273</v>
      </c>
      <c r="G90" s="25" t="s">
        <v>362</v>
      </c>
      <c r="H90" s="30">
        <v>84.006388008129207</v>
      </c>
      <c r="I90" s="25" t="e">
        <f>VLOOKUP($C90,MapCodes!$C:$I,9,FALSE)</f>
        <v>#REF!</v>
      </c>
      <c r="J90" s="25" t="e">
        <f>VLOOKUP($C90,MapCodes!$C:$I,10,FALSE)</f>
        <v>#REF!</v>
      </c>
      <c r="K90" s="26" t="s">
        <v>219</v>
      </c>
      <c r="L90" s="25" t="str">
        <f>VLOOKUP(K90,'Bird Habitat Categories'!$C$5:$D$25,2,FALSE)</f>
        <v>FBS</v>
      </c>
      <c r="M90" s="25" t="e">
        <f t="shared" ref="M90" si="7">L90&amp;IF(J90="-","","-"&amp;J90)</f>
        <v>#REF!</v>
      </c>
      <c r="N90" s="32">
        <v>11</v>
      </c>
    </row>
    <row r="91" spans="1:14" ht="72.5" x14ac:dyDescent="0.35">
      <c r="A91" s="24" t="s">
        <v>269</v>
      </c>
      <c r="B91" s="32" t="str">
        <f>VLOOKUP($C91,MapCodes!$C$2:$G$42,4,FALSE)</f>
        <v>Sb - Labrador tea – Sphagnum</v>
      </c>
      <c r="C91" s="25" t="s">
        <v>97</v>
      </c>
      <c r="D91" s="25" t="str">
        <f>VLOOKUP($C91,MapCodes!$C$2:$G$42,2,FALSE)</f>
        <v>BWBSmw1BT</v>
      </c>
      <c r="E91" s="26" t="str">
        <f>VLOOKUP($C91,MapCodes!$C$2:$G$42,3,FALSE)</f>
        <v>08</v>
      </c>
      <c r="F91" s="25" t="s">
        <v>275</v>
      </c>
      <c r="G91" s="25" t="s">
        <v>363</v>
      </c>
      <c r="H91" s="30">
        <v>255.12460538667276</v>
      </c>
      <c r="I91" s="25" t="e">
        <f>VLOOKUP($C91,MapCodes!$C:$I,9,FALSE)</f>
        <v>#REF!</v>
      </c>
      <c r="J91" s="25" t="e">
        <f>VLOOKUP($C91,MapCodes!$C:$I,10,FALSE)</f>
        <v>#REF!</v>
      </c>
      <c r="K91" s="26" t="s">
        <v>222</v>
      </c>
      <c r="L91" s="25" t="str">
        <f>VLOOKUP(K91,'Bird Habitat Categories'!$C$5:$D$25,2,FALSE)</f>
        <v>FBT</v>
      </c>
      <c r="M91" s="25" t="e">
        <f t="shared" si="6"/>
        <v>#REF!</v>
      </c>
      <c r="N91" s="32">
        <v>12</v>
      </c>
    </row>
    <row r="92" spans="1:14" ht="72.5" x14ac:dyDescent="0.35">
      <c r="A92" s="24" t="s">
        <v>269</v>
      </c>
      <c r="B92" s="32" t="str">
        <f>VLOOKUP($C92,MapCodes!$C$2:$G$42,4,FALSE)</f>
        <v>Sb - Labrador tea – Sphagnum</v>
      </c>
      <c r="C92" s="25" t="s">
        <v>97</v>
      </c>
      <c r="D92" s="25" t="str">
        <f>VLOOKUP($C92,MapCodes!$C$2:$G$42,2,FALSE)</f>
        <v>BWBSmw1BT</v>
      </c>
      <c r="E92" s="26" t="str">
        <f>VLOOKUP($C92,MapCodes!$C$2:$G$42,3,FALSE)</f>
        <v>08</v>
      </c>
      <c r="F92" s="25" t="s">
        <v>277</v>
      </c>
      <c r="G92" s="25" t="s">
        <v>364</v>
      </c>
      <c r="H92" s="30">
        <v>190.95014763215599</v>
      </c>
      <c r="I92" s="25" t="e">
        <f>VLOOKUP($C92,MapCodes!$C:$I,9,FALSE)</f>
        <v>#REF!</v>
      </c>
      <c r="J92" s="25" t="e">
        <f>VLOOKUP($C92,MapCodes!$C:$I,10,FALSE)</f>
        <v>#REF!</v>
      </c>
      <c r="K92" s="26" t="s">
        <v>222</v>
      </c>
      <c r="L92" s="25" t="str">
        <f>VLOOKUP(K92,'Bird Habitat Categories'!$C$5:$D$25,2,FALSE)</f>
        <v>FBT</v>
      </c>
      <c r="M92" s="25" t="e">
        <f t="shared" si="6"/>
        <v>#REF!</v>
      </c>
      <c r="N92" s="32">
        <v>12</v>
      </c>
    </row>
    <row r="93" spans="1:14" ht="72.5" x14ac:dyDescent="0.35">
      <c r="A93" s="24" t="s">
        <v>269</v>
      </c>
      <c r="B93" s="32" t="str">
        <f>VLOOKUP($C93,MapCodes!$C$2:$G$42,4,FALSE)</f>
        <v>Sb - Labrador tea – Sphagnum</v>
      </c>
      <c r="C93" s="25" t="s">
        <v>97</v>
      </c>
      <c r="D93" s="25" t="str">
        <f>VLOOKUP($C93,MapCodes!$C$2:$G$42,2,FALSE)</f>
        <v>BWBSmw1BT</v>
      </c>
      <c r="E93" s="26" t="str">
        <f>VLOOKUP($C93,MapCodes!$C$2:$G$42,3,FALSE)</f>
        <v>08</v>
      </c>
      <c r="F93" s="25" t="s">
        <v>270</v>
      </c>
      <c r="G93" s="25" t="s">
        <v>365</v>
      </c>
      <c r="H93" s="30">
        <v>230.60993207855833</v>
      </c>
      <c r="I93" s="25" t="e">
        <f>VLOOKUP($C93,MapCodes!$C:$I,9,FALSE)</f>
        <v>#REF!</v>
      </c>
      <c r="J93" s="25" t="e">
        <f>VLOOKUP($C93,MapCodes!$C:$I,10,FALSE)</f>
        <v>#REF!</v>
      </c>
      <c r="K93" s="26" t="s">
        <v>222</v>
      </c>
      <c r="L93" s="25" t="str">
        <f>VLOOKUP(K93,'Bird Habitat Categories'!$C$5:$D$25,2,FALSE)</f>
        <v>FBT</v>
      </c>
      <c r="M93" s="25" t="e">
        <f t="shared" si="6"/>
        <v>#REF!</v>
      </c>
      <c r="N93" s="32">
        <v>12</v>
      </c>
    </row>
    <row r="94" spans="1:14" ht="72.5" x14ac:dyDescent="0.35">
      <c r="A94" s="24" t="s">
        <v>269</v>
      </c>
      <c r="B94" s="32" t="str">
        <f>VLOOKUP($C94,MapCodes!$C$2:$G$42,4,FALSE)</f>
        <v>Sb - Labrador tea – Sphagnum</v>
      </c>
      <c r="C94" s="25" t="s">
        <v>97</v>
      </c>
      <c r="D94" s="25" t="str">
        <f>VLOOKUP($C94,MapCodes!$C$2:$G$42,2,FALSE)</f>
        <v>BWBSmw1BT</v>
      </c>
      <c r="E94" s="26" t="str">
        <f>VLOOKUP($C94,MapCodes!$C$2:$G$42,3,FALSE)</f>
        <v>08</v>
      </c>
      <c r="F94" s="25">
        <v>7</v>
      </c>
      <c r="G94" s="25" t="s">
        <v>366</v>
      </c>
      <c r="H94" s="71" t="s">
        <v>87</v>
      </c>
      <c r="I94" s="25" t="e">
        <f>VLOOKUP($C94,MapCodes!$C:$I,9,FALSE)</f>
        <v>#REF!</v>
      </c>
      <c r="J94" s="25" t="e">
        <f>VLOOKUP($C94,MapCodes!$C:$I,10,FALSE)</f>
        <v>#REF!</v>
      </c>
      <c r="K94" s="26" t="s">
        <v>222</v>
      </c>
      <c r="L94" s="25" t="str">
        <f>VLOOKUP(K94,'Bird Habitat Categories'!$C$5:$D$25,2,FALSE)</f>
        <v>FBT</v>
      </c>
      <c r="M94" s="25" t="e">
        <f t="shared" ref="M94" si="8">L94&amp;IF(J94="-","","-"&amp;J94)</f>
        <v>#REF!</v>
      </c>
      <c r="N94" s="32">
        <v>12</v>
      </c>
    </row>
    <row r="95" spans="1:14" ht="58" x14ac:dyDescent="0.35">
      <c r="A95" s="24" t="s">
        <v>269</v>
      </c>
      <c r="B95" s="32" t="str">
        <f>VLOOKUP($C95,MapCodes!$C$2:$G$42,4,FALSE)</f>
        <v>Tamarack - Sedge – Fen</v>
      </c>
      <c r="C95" s="25" t="s">
        <v>102</v>
      </c>
      <c r="D95" s="25" t="str">
        <f>VLOOKUP($C95,MapCodes!$C$2:$G$42,2,FALSE)</f>
        <v>BWBSmw1TS</v>
      </c>
      <c r="E95" s="26" t="str">
        <f>VLOOKUP($C95,MapCodes!$C$2:$G$42,3,FALSE)</f>
        <v>10</v>
      </c>
      <c r="F95" s="25" t="s">
        <v>367</v>
      </c>
      <c r="G95" s="25" t="s">
        <v>368</v>
      </c>
      <c r="H95" s="30">
        <v>15.544587830049998</v>
      </c>
      <c r="I95" s="25" t="e">
        <f>VLOOKUP($C95,MapCodes!$C:$I,9,FALSE)</f>
        <v>#REF!</v>
      </c>
      <c r="J95" s="25" t="e">
        <f>VLOOKUP($C95,MapCodes!$C:$I,10,FALSE)</f>
        <v>#REF!</v>
      </c>
      <c r="K95" s="26" t="s">
        <v>219</v>
      </c>
      <c r="L95" s="25" t="str">
        <f>VLOOKUP(K95,'Bird Habitat Categories'!$C$5:$D$25,2,FALSE)</f>
        <v>FBS</v>
      </c>
      <c r="M95" s="25" t="e">
        <f t="shared" si="6"/>
        <v>#REF!</v>
      </c>
      <c r="N95" s="32">
        <v>11</v>
      </c>
    </row>
    <row r="96" spans="1:14" ht="58" x14ac:dyDescent="0.35">
      <c r="A96" s="24" t="s">
        <v>269</v>
      </c>
      <c r="B96" s="32" t="str">
        <f>VLOOKUP($C96,MapCodes!$C$2:$G$42,4,FALSE)</f>
        <v>Tamarack - Sedge – Fen</v>
      </c>
      <c r="C96" s="25" t="s">
        <v>102</v>
      </c>
      <c r="D96" s="25" t="str">
        <f>VLOOKUP($C96,MapCodes!$C$2:$G$42,2,FALSE)</f>
        <v>BWBSmw1TS</v>
      </c>
      <c r="E96" s="26" t="str">
        <f>VLOOKUP($C96,MapCodes!$C$2:$G$42,3,FALSE)</f>
        <v>10</v>
      </c>
      <c r="F96" s="25" t="s">
        <v>273</v>
      </c>
      <c r="G96" s="25" t="s">
        <v>369</v>
      </c>
      <c r="H96" s="30">
        <v>55.375776968201009</v>
      </c>
      <c r="I96" s="25" t="e">
        <f>VLOOKUP($C96,MapCodes!$C:$I,9,FALSE)</f>
        <v>#REF!</v>
      </c>
      <c r="J96" s="25" t="e">
        <f>VLOOKUP($C96,MapCodes!$C:$I,10,FALSE)</f>
        <v>#REF!</v>
      </c>
      <c r="K96" s="26" t="s">
        <v>219</v>
      </c>
      <c r="L96" s="25" t="str">
        <f>VLOOKUP(K96,'Bird Habitat Categories'!$C$5:$D$25,2,FALSE)</f>
        <v>FBS</v>
      </c>
      <c r="M96" s="25" t="e">
        <f t="shared" si="6"/>
        <v>#REF!</v>
      </c>
      <c r="N96" s="32">
        <v>11</v>
      </c>
    </row>
    <row r="97" spans="1:14" ht="58" x14ac:dyDescent="0.35">
      <c r="A97" s="24" t="s">
        <v>269</v>
      </c>
      <c r="B97" s="32" t="str">
        <f>VLOOKUP($C97,MapCodes!$C$2:$G$42,4,FALSE)</f>
        <v>Tamarack - Sedge – Fen</v>
      </c>
      <c r="C97" s="25" t="s">
        <v>102</v>
      </c>
      <c r="D97" s="25" t="str">
        <f>VLOOKUP($C97,MapCodes!$C$2:$G$42,2,FALSE)</f>
        <v>BWBSmw1TS</v>
      </c>
      <c r="E97" s="26" t="str">
        <f>VLOOKUP($C97,MapCodes!$C$2:$G$42,3,FALSE)</f>
        <v>10</v>
      </c>
      <c r="F97" s="25" t="s">
        <v>316</v>
      </c>
      <c r="G97" s="25" t="s">
        <v>370</v>
      </c>
      <c r="H97" s="30">
        <v>92.408406159536923</v>
      </c>
      <c r="I97" s="25" t="e">
        <f>VLOOKUP($C97,MapCodes!$C:$I,9,FALSE)</f>
        <v>#REF!</v>
      </c>
      <c r="J97" s="25" t="e">
        <f>VLOOKUP($C97,MapCodes!$C:$I,10,FALSE)</f>
        <v>#REF!</v>
      </c>
      <c r="K97" s="26" t="s">
        <v>219</v>
      </c>
      <c r="L97" s="25" t="str">
        <f>VLOOKUP(K97,'Bird Habitat Categories'!$C$5:$D$25,2,FALSE)</f>
        <v>FBS</v>
      </c>
      <c r="M97" s="25" t="e">
        <f t="shared" si="6"/>
        <v>#REF!</v>
      </c>
      <c r="N97" s="32">
        <v>11</v>
      </c>
    </row>
    <row r="98" spans="1:14" ht="58" x14ac:dyDescent="0.35">
      <c r="A98" s="24" t="s">
        <v>269</v>
      </c>
      <c r="B98" s="32" t="str">
        <f>VLOOKUP($C98,MapCodes!$C$2:$G$42,4,FALSE)</f>
        <v>Tamarack - Sedge – Fen</v>
      </c>
      <c r="C98" s="25" t="s">
        <v>102</v>
      </c>
      <c r="D98" s="25" t="str">
        <f>VLOOKUP($C98,MapCodes!$C$2:$G$42,2,FALSE)</f>
        <v>BWBSmw1TS</v>
      </c>
      <c r="E98" s="26" t="str">
        <f>VLOOKUP($C98,MapCodes!$C$2:$G$42,3,FALSE)</f>
        <v>10</v>
      </c>
      <c r="F98" s="25" t="s">
        <v>318</v>
      </c>
      <c r="G98" s="25" t="s">
        <v>371</v>
      </c>
      <c r="H98" s="30">
        <v>176.161498095871</v>
      </c>
      <c r="I98" s="25" t="e">
        <f>VLOOKUP($C98,MapCodes!$C:$I,9,FALSE)</f>
        <v>#REF!</v>
      </c>
      <c r="J98" s="25" t="e">
        <f>VLOOKUP($C98,MapCodes!$C:$I,10,FALSE)</f>
        <v>#REF!</v>
      </c>
      <c r="K98" s="26" t="s">
        <v>219</v>
      </c>
      <c r="L98" s="25" t="str">
        <f>VLOOKUP(K98,'Bird Habitat Categories'!$C$5:$D$25,2,FALSE)</f>
        <v>FBS</v>
      </c>
      <c r="M98" s="25" t="e">
        <f t="shared" si="6"/>
        <v>#REF!</v>
      </c>
      <c r="N98" s="32">
        <v>11</v>
      </c>
    </row>
    <row r="99" spans="1:14" ht="58" x14ac:dyDescent="0.35">
      <c r="A99" s="24" t="s">
        <v>269</v>
      </c>
      <c r="B99" s="32" t="str">
        <f>VLOOKUP($C99,MapCodes!$C$2:$G$42,4,FALSE)</f>
        <v>Tamarack - Sedge – Fen</v>
      </c>
      <c r="C99" s="25" t="s">
        <v>102</v>
      </c>
      <c r="D99" s="25" t="str">
        <f>VLOOKUP($C99,MapCodes!$C$2:$G$42,2,FALSE)</f>
        <v>BWBSmw1TS</v>
      </c>
      <c r="E99" s="26" t="str">
        <f>VLOOKUP($C99,MapCodes!$C$2:$G$42,3,FALSE)</f>
        <v>10</v>
      </c>
      <c r="F99" s="25" t="s">
        <v>275</v>
      </c>
      <c r="G99" s="25" t="s">
        <v>372</v>
      </c>
      <c r="H99" s="30">
        <v>33.249015068527996</v>
      </c>
      <c r="I99" s="25" t="e">
        <f>VLOOKUP($C99,MapCodes!$C:$I,9,FALSE)</f>
        <v>#REF!</v>
      </c>
      <c r="J99" s="25" t="e">
        <f>VLOOKUP($C99,MapCodes!$C:$I,10,FALSE)</f>
        <v>#REF!</v>
      </c>
      <c r="K99" s="26" t="s">
        <v>222</v>
      </c>
      <c r="L99" s="25" t="str">
        <f>VLOOKUP(K99,'Bird Habitat Categories'!$C$5:$D$25,2,FALSE)</f>
        <v>FBT</v>
      </c>
      <c r="M99" s="25" t="e">
        <f t="shared" si="6"/>
        <v>#REF!</v>
      </c>
      <c r="N99" s="32">
        <v>12</v>
      </c>
    </row>
    <row r="100" spans="1:14" ht="58" x14ac:dyDescent="0.35">
      <c r="A100" s="24" t="s">
        <v>269</v>
      </c>
      <c r="B100" s="32" t="str">
        <f>VLOOKUP($C100,MapCodes!$C$2:$G$42,4,FALSE)</f>
        <v>Tamarack - Sedge – Fen</v>
      </c>
      <c r="C100" s="25" t="s">
        <v>102</v>
      </c>
      <c r="D100" s="25" t="str">
        <f>VLOOKUP($C100,MapCodes!$C$2:$G$42,2,FALSE)</f>
        <v>BWBSmw1TS</v>
      </c>
      <c r="E100" s="26" t="str">
        <f>VLOOKUP($C100,MapCodes!$C$2:$G$42,3,FALSE)</f>
        <v>10</v>
      </c>
      <c r="F100" s="25" t="s">
        <v>277</v>
      </c>
      <c r="G100" s="25" t="s">
        <v>373</v>
      </c>
      <c r="H100" s="30">
        <v>9.7684948077910008</v>
      </c>
      <c r="I100" s="25" t="e">
        <f>VLOOKUP($C100,MapCodes!$C:$I,9,FALSE)</f>
        <v>#REF!</v>
      </c>
      <c r="J100" s="25" t="e">
        <f>VLOOKUP($C100,MapCodes!$C:$I,10,FALSE)</f>
        <v>#REF!</v>
      </c>
      <c r="K100" s="26" t="s">
        <v>222</v>
      </c>
      <c r="L100" s="25" t="str">
        <f>VLOOKUP(K100,'Bird Habitat Categories'!$C$5:$D$25,2,FALSE)</f>
        <v>FBT</v>
      </c>
      <c r="M100" s="25" t="e">
        <f t="shared" si="6"/>
        <v>#REF!</v>
      </c>
      <c r="N100" s="32">
        <v>12</v>
      </c>
    </row>
    <row r="101" spans="1:14" ht="58" x14ac:dyDescent="0.35">
      <c r="A101" s="24" t="s">
        <v>269</v>
      </c>
      <c r="B101" s="32" t="str">
        <f>VLOOKUP($C101,MapCodes!$C$2:$G$42,4,FALSE)</f>
        <v>Tamarack - Sedge – Fen</v>
      </c>
      <c r="C101" s="25" t="s">
        <v>102</v>
      </c>
      <c r="D101" s="25" t="str">
        <f>VLOOKUP($C101,MapCodes!$C$2:$G$42,2,FALSE)</f>
        <v>BWBSmw1TS</v>
      </c>
      <c r="E101" s="26" t="str">
        <f>VLOOKUP($C101,MapCodes!$C$2:$G$42,3,FALSE)</f>
        <v>10</v>
      </c>
      <c r="F101" s="25" t="s">
        <v>270</v>
      </c>
      <c r="G101" s="25" t="s">
        <v>374</v>
      </c>
      <c r="H101" s="30">
        <v>4.5106095070899999</v>
      </c>
      <c r="I101" s="25" t="e">
        <f>VLOOKUP($C101,MapCodes!$C:$I,9,FALSE)</f>
        <v>#REF!</v>
      </c>
      <c r="J101" s="25" t="e">
        <f>VLOOKUP($C101,MapCodes!$C:$I,10,FALSE)</f>
        <v>#REF!</v>
      </c>
      <c r="K101" s="26" t="s">
        <v>222</v>
      </c>
      <c r="L101" s="25" t="str">
        <f>VLOOKUP(K101,'Bird Habitat Categories'!$C$5:$D$25,2,FALSE)</f>
        <v>FBT</v>
      </c>
      <c r="M101" s="25" t="e">
        <f t="shared" si="6"/>
        <v>#REF!</v>
      </c>
      <c r="N101" s="32">
        <v>12</v>
      </c>
    </row>
    <row r="102" spans="1:14" ht="58" x14ac:dyDescent="0.35">
      <c r="A102" s="24" t="s">
        <v>269</v>
      </c>
      <c r="B102" s="32" t="str">
        <f>VLOOKUP($C102,MapCodes!$C$2:$G$42,4,FALSE)</f>
        <v>Tamarack - Sedge – Fen</v>
      </c>
      <c r="C102" s="25" t="s">
        <v>102</v>
      </c>
      <c r="D102" s="25" t="str">
        <f>VLOOKUP($C102,MapCodes!$C$2:$G$42,2,FALSE)</f>
        <v>BWBSmw1TS</v>
      </c>
      <c r="E102" s="26" t="str">
        <f>VLOOKUP($C102,MapCodes!$C$2:$G$42,3,FALSE)</f>
        <v>10</v>
      </c>
      <c r="F102" s="25">
        <v>7</v>
      </c>
      <c r="G102" s="25" t="s">
        <v>375</v>
      </c>
      <c r="H102" s="71" t="s">
        <v>87</v>
      </c>
      <c r="I102" s="25" t="e">
        <f>VLOOKUP($C102,MapCodes!$C:$I,9,FALSE)</f>
        <v>#REF!</v>
      </c>
      <c r="J102" s="25" t="e">
        <f>VLOOKUP($C102,MapCodes!$C:$I,10,FALSE)</f>
        <v>#REF!</v>
      </c>
      <c r="K102" s="26" t="s">
        <v>222</v>
      </c>
      <c r="L102" s="25" t="str">
        <f>VLOOKUP(K102,'Bird Habitat Categories'!$C$5:$D$25,2,FALSE)</f>
        <v>FBT</v>
      </c>
      <c r="M102" s="25" t="e">
        <f t="shared" ref="M102" si="9">L102&amp;IF(J102="-","","-"&amp;J102)</f>
        <v>#REF!</v>
      </c>
      <c r="N102" s="32">
        <v>12</v>
      </c>
    </row>
    <row r="103" spans="1:14" ht="43.5" x14ac:dyDescent="0.35">
      <c r="A103" s="24" t="s">
        <v>269</v>
      </c>
      <c r="B103" s="32" t="str">
        <f>VLOOKUP($C103,MapCodes!$C$2:$G$42,4,FALSE)</f>
        <v>Sedge Wetland</v>
      </c>
      <c r="C103" s="25" t="s">
        <v>109</v>
      </c>
      <c r="D103" s="25" t="str">
        <f>VLOOKUP($C103,MapCodes!$C$2:$G$42,2,FALSE)</f>
        <v>BWBSmw1SE</v>
      </c>
      <c r="E103" s="26" t="str">
        <f>VLOOKUP($C103,MapCodes!$C$2:$G$42,3,FALSE)</f>
        <v>00</v>
      </c>
      <c r="F103" s="25" t="s">
        <v>367</v>
      </c>
      <c r="G103" s="25" t="s">
        <v>376</v>
      </c>
      <c r="H103" s="30">
        <v>9.7322676858080008</v>
      </c>
      <c r="I103" s="25" t="e">
        <f>VLOOKUP($C103,MapCodes!$C:$I,9,FALSE)</f>
        <v>#REF!</v>
      </c>
      <c r="J103" s="25" t="e">
        <f>VLOOKUP($C103,MapCodes!$C:$I,10,FALSE)</f>
        <v>#REF!</v>
      </c>
      <c r="K103" s="26" t="s">
        <v>225</v>
      </c>
      <c r="L103" s="25" t="str">
        <f>VLOOKUP(K103,'Bird Habitat Categories'!$C$5:$D$25,2,FALSE)</f>
        <v>WGR</v>
      </c>
      <c r="M103" s="25" t="e">
        <f t="shared" si="6"/>
        <v>#REF!</v>
      </c>
      <c r="N103" s="32">
        <v>13</v>
      </c>
    </row>
    <row r="104" spans="1:14" ht="43.5" x14ac:dyDescent="0.35">
      <c r="A104" s="24" t="s">
        <v>269</v>
      </c>
      <c r="B104" s="32" t="str">
        <f>VLOOKUP($C104,MapCodes!$C$2:$G$42,4,FALSE)</f>
        <v>Sedge Wetland</v>
      </c>
      <c r="C104" s="25" t="s">
        <v>109</v>
      </c>
      <c r="D104" s="25" t="str">
        <f>VLOOKUP($C104,MapCodes!$C$2:$G$42,2,FALSE)</f>
        <v>BWBSmw1SE</v>
      </c>
      <c r="E104" s="26" t="str">
        <f>VLOOKUP($C104,MapCodes!$C$2:$G$42,3,FALSE)</f>
        <v>00</v>
      </c>
      <c r="F104" s="25" t="s">
        <v>377</v>
      </c>
      <c r="G104" s="25" t="s">
        <v>378</v>
      </c>
      <c r="H104" s="30">
        <v>650.74040926293787</v>
      </c>
      <c r="I104" s="25" t="e">
        <f>VLOOKUP($C104,MapCodes!$C:$I,9,FALSE)</f>
        <v>#REF!</v>
      </c>
      <c r="J104" s="25" t="e">
        <f>VLOOKUP($C104,MapCodes!$C:$I,10,FALSE)</f>
        <v>#REF!</v>
      </c>
      <c r="K104" s="26" t="s">
        <v>225</v>
      </c>
      <c r="L104" s="25" t="str">
        <f>VLOOKUP(K104,'Bird Habitat Categories'!$C$5:$D$25,2,FALSE)</f>
        <v>WGR</v>
      </c>
      <c r="M104" s="25" t="e">
        <f t="shared" si="6"/>
        <v>#REF!</v>
      </c>
      <c r="N104" s="32">
        <v>13</v>
      </c>
    </row>
    <row r="105" spans="1:14" ht="43.5" x14ac:dyDescent="0.35">
      <c r="A105" s="24" t="s">
        <v>269</v>
      </c>
      <c r="B105" s="32" t="str">
        <f>VLOOKUP($C105,MapCodes!$C$2:$G$42,4,FALSE)</f>
        <v>Sedge Wetland</v>
      </c>
      <c r="C105" s="25" t="s">
        <v>109</v>
      </c>
      <c r="D105" s="25" t="str">
        <f>VLOOKUP($C105,MapCodes!$C$2:$G$42,2,FALSE)</f>
        <v>BWBSmw1SE</v>
      </c>
      <c r="E105" s="26" t="str">
        <f>VLOOKUP($C105,MapCodes!$C$2:$G$42,3,FALSE)</f>
        <v>00</v>
      </c>
      <c r="F105" s="25" t="s">
        <v>379</v>
      </c>
      <c r="G105" s="25" t="s">
        <v>380</v>
      </c>
      <c r="H105" s="30">
        <v>12.742887800749997</v>
      </c>
      <c r="I105" s="25" t="e">
        <f>VLOOKUP($C105,MapCodes!$C:$I,9,FALSE)</f>
        <v>#REF!</v>
      </c>
      <c r="J105" s="25" t="e">
        <f>VLOOKUP($C105,MapCodes!$C:$I,10,FALSE)</f>
        <v>#REF!</v>
      </c>
      <c r="K105" s="26" t="s">
        <v>225</v>
      </c>
      <c r="L105" s="25" t="str">
        <f>VLOOKUP(K105,'Bird Habitat Categories'!$C$5:$D$25,2,FALSE)</f>
        <v>WGR</v>
      </c>
      <c r="M105" s="25" t="e">
        <f t="shared" si="6"/>
        <v>#REF!</v>
      </c>
      <c r="N105" s="32">
        <v>13</v>
      </c>
    </row>
    <row r="106" spans="1:14" ht="43.5" x14ac:dyDescent="0.35">
      <c r="A106" s="24" t="s">
        <v>269</v>
      </c>
      <c r="B106" s="32" t="str">
        <f>VLOOKUP($C106,MapCodes!$C$2:$G$42,4,FALSE)</f>
        <v>Sedge Wetland</v>
      </c>
      <c r="C106" s="25" t="s">
        <v>109</v>
      </c>
      <c r="D106" s="25" t="str">
        <f>VLOOKUP($C106,MapCodes!$C$2:$G$42,2,FALSE)</f>
        <v>BWBSmw1SE</v>
      </c>
      <c r="E106" s="26" t="str">
        <f>VLOOKUP($C106,MapCodes!$C$2:$G$42,3,FALSE)</f>
        <v>00</v>
      </c>
      <c r="F106" s="25">
        <v>3</v>
      </c>
      <c r="G106" s="25" t="s">
        <v>381</v>
      </c>
      <c r="H106" s="71" t="s">
        <v>87</v>
      </c>
      <c r="I106" s="25" t="e">
        <f>VLOOKUP($C106,MapCodes!$C:$I,9,FALSE)</f>
        <v>#REF!</v>
      </c>
      <c r="J106" s="25" t="e">
        <f>VLOOKUP($C106,MapCodes!$C:$I,10,FALSE)</f>
        <v>#REF!</v>
      </c>
      <c r="K106" s="26" t="s">
        <v>225</v>
      </c>
      <c r="L106" s="25" t="str">
        <f>VLOOKUP(K106,'Bird Habitat Categories'!$C$5:$D$25,2,FALSE)</f>
        <v>WGR</v>
      </c>
      <c r="M106" s="25" t="e">
        <f t="shared" si="6"/>
        <v>#REF!</v>
      </c>
      <c r="N106" s="32">
        <v>13</v>
      </c>
    </row>
    <row r="107" spans="1:14" ht="43.5" x14ac:dyDescent="0.35">
      <c r="A107" s="24" t="s">
        <v>269</v>
      </c>
      <c r="B107" s="32" t="str">
        <f>VLOOKUP($C107,MapCodes!$C$2:$G$42,4,FALSE)</f>
        <v>Sedge Wetland</v>
      </c>
      <c r="C107" s="25" t="s">
        <v>109</v>
      </c>
      <c r="D107" s="25" t="str">
        <f>VLOOKUP($C107,MapCodes!$C$2:$G$42,2,FALSE)</f>
        <v>BWBSmw1SE</v>
      </c>
      <c r="E107" s="26" t="str">
        <f>VLOOKUP($C107,MapCodes!$C$2:$G$42,3,FALSE)</f>
        <v>00</v>
      </c>
      <c r="F107" s="25" t="s">
        <v>316</v>
      </c>
      <c r="G107" s="25" t="s">
        <v>382</v>
      </c>
      <c r="H107" s="30">
        <v>9.6237075458298005</v>
      </c>
      <c r="I107" s="25" t="e">
        <f>VLOOKUP($C107,MapCodes!$C:$I,9,FALSE)</f>
        <v>#REF!</v>
      </c>
      <c r="J107" s="25" t="e">
        <f>VLOOKUP($C107,MapCodes!$C:$I,10,FALSE)</f>
        <v>#REF!</v>
      </c>
      <c r="K107" s="26" t="s">
        <v>225</v>
      </c>
      <c r="L107" s="25" t="str">
        <f>VLOOKUP(K107,'Bird Habitat Categories'!$C$5:$D$25,2,FALSE)</f>
        <v>WGR</v>
      </c>
      <c r="M107" s="25" t="e">
        <f t="shared" si="6"/>
        <v>#REF!</v>
      </c>
      <c r="N107" s="32">
        <v>13</v>
      </c>
    </row>
    <row r="108" spans="1:14" ht="43.5" x14ac:dyDescent="0.35">
      <c r="A108" s="24" t="s">
        <v>269</v>
      </c>
      <c r="B108" s="32" t="str">
        <f>VLOOKUP($C108,MapCodes!$C$2:$G$42,4,FALSE)</f>
        <v>Sedge Wetland</v>
      </c>
      <c r="C108" s="25" t="s">
        <v>109</v>
      </c>
      <c r="D108" s="25" t="str">
        <f>VLOOKUP($C108,MapCodes!$C$2:$G$42,2,FALSE)</f>
        <v>BWBSmw1SE</v>
      </c>
      <c r="E108" s="26" t="str">
        <f>VLOOKUP($C108,MapCodes!$C$2:$G$42,3,FALSE)</f>
        <v>00</v>
      </c>
      <c r="F108" s="25" t="s">
        <v>318</v>
      </c>
      <c r="G108" s="25" t="s">
        <v>383</v>
      </c>
      <c r="H108" s="30">
        <v>7.7631351270340003</v>
      </c>
      <c r="I108" s="25" t="e">
        <f>VLOOKUP($C108,MapCodes!$C:$I,9,FALSE)</f>
        <v>#REF!</v>
      </c>
      <c r="J108" s="25" t="e">
        <f>VLOOKUP($C108,MapCodes!$C:$I,10,FALSE)</f>
        <v>#REF!</v>
      </c>
      <c r="K108" s="26" t="s">
        <v>225</v>
      </c>
      <c r="L108" s="25" t="str">
        <f>VLOOKUP(K108,'Bird Habitat Categories'!$C$5:$D$25,2,FALSE)</f>
        <v>WGR</v>
      </c>
      <c r="M108" s="25" t="e">
        <f t="shared" si="6"/>
        <v>#REF!</v>
      </c>
      <c r="N108" s="32">
        <v>13</v>
      </c>
    </row>
    <row r="109" spans="1:14" ht="72.5" x14ac:dyDescent="0.35">
      <c r="A109" s="24" t="s">
        <v>269</v>
      </c>
      <c r="B109" s="32" t="str">
        <f>VLOOKUP($C109,MapCodes!$C$2:$G$42,4,FALSE)</f>
        <v>Willow – Sedge – Wetland</v>
      </c>
      <c r="C109" s="25" t="s">
        <v>118</v>
      </c>
      <c r="D109" s="25" t="str">
        <f>VLOOKUP($C109,MapCodes!$C$2:$G$42,2,FALSE)</f>
        <v>BWBSmw1WS</v>
      </c>
      <c r="E109" s="26" t="str">
        <f>VLOOKUP($C109,MapCodes!$C$2:$G$42,3,FALSE)</f>
        <v>00</v>
      </c>
      <c r="F109" s="25" t="s">
        <v>367</v>
      </c>
      <c r="G109" s="25" t="s">
        <v>384</v>
      </c>
      <c r="H109" s="30">
        <v>3.3097925030490001</v>
      </c>
      <c r="I109" s="25" t="e">
        <f>VLOOKUP($C109,MapCodes!$C:$I,9,FALSE)</f>
        <v>#REF!</v>
      </c>
      <c r="J109" s="25" t="e">
        <f>VLOOKUP($C109,MapCodes!$C:$I,10,FALSE)</f>
        <v>#REF!</v>
      </c>
      <c r="K109" s="26" t="s">
        <v>228</v>
      </c>
      <c r="L109" s="25" t="str">
        <f>VLOOKUP(K109,'Bird Habitat Categories'!$C$5:$D$25,2,FALSE)</f>
        <v>WSH</v>
      </c>
      <c r="M109" s="25" t="e">
        <f t="shared" si="6"/>
        <v>#REF!</v>
      </c>
      <c r="N109" s="32">
        <v>14</v>
      </c>
    </row>
    <row r="110" spans="1:14" ht="72.5" x14ac:dyDescent="0.35">
      <c r="A110" s="24" t="s">
        <v>269</v>
      </c>
      <c r="B110" s="32" t="str">
        <f>VLOOKUP($C110,MapCodes!$C$2:$G$42,4,FALSE)</f>
        <v>Willow – Sedge – Wetland</v>
      </c>
      <c r="C110" s="25" t="s">
        <v>118</v>
      </c>
      <c r="D110" s="25" t="str">
        <f>VLOOKUP($C110,MapCodes!$C$2:$G$42,2,FALSE)</f>
        <v>BWBSmw1WS</v>
      </c>
      <c r="E110" s="26" t="str">
        <f>VLOOKUP($C110,MapCodes!$C$2:$G$42,3,FALSE)</f>
        <v>00</v>
      </c>
      <c r="F110" s="25" t="s">
        <v>377</v>
      </c>
      <c r="G110" s="25" t="s">
        <v>385</v>
      </c>
      <c r="H110" s="30">
        <v>5.9717197632849999</v>
      </c>
      <c r="I110" s="25" t="e">
        <f>VLOOKUP($C110,MapCodes!$C:$I,9,FALSE)</f>
        <v>#REF!</v>
      </c>
      <c r="J110" s="25" t="e">
        <f>VLOOKUP($C110,MapCodes!$C:$I,10,FALSE)</f>
        <v>#REF!</v>
      </c>
      <c r="K110" s="26" t="s">
        <v>228</v>
      </c>
      <c r="L110" s="25" t="str">
        <f>VLOOKUP(K110,'Bird Habitat Categories'!$C$5:$D$25,2,FALSE)</f>
        <v>WSH</v>
      </c>
      <c r="M110" s="25" t="e">
        <f t="shared" si="6"/>
        <v>#REF!</v>
      </c>
      <c r="N110" s="32">
        <v>14</v>
      </c>
    </row>
    <row r="111" spans="1:14" ht="72.5" x14ac:dyDescent="0.35">
      <c r="A111" s="24" t="s">
        <v>269</v>
      </c>
      <c r="B111" s="32" t="str">
        <f>VLOOKUP($C111,MapCodes!$C$2:$G$42,4,FALSE)</f>
        <v>Willow – Sedge – Wetland</v>
      </c>
      <c r="C111" s="25" t="s">
        <v>118</v>
      </c>
      <c r="D111" s="25" t="str">
        <f>VLOOKUP($C111,MapCodes!$C$2:$G$42,2,FALSE)</f>
        <v>BWBSmw1WS</v>
      </c>
      <c r="E111" s="26" t="str">
        <f>VLOOKUP($C111,MapCodes!$C$2:$G$42,3,FALSE)</f>
        <v>00</v>
      </c>
      <c r="F111" s="25" t="s">
        <v>273</v>
      </c>
      <c r="G111" s="25" t="s">
        <v>386</v>
      </c>
      <c r="H111" s="30">
        <v>29.486825046775994</v>
      </c>
      <c r="I111" s="25" t="e">
        <f>VLOOKUP($C111,MapCodes!$C:$I,9,FALSE)</f>
        <v>#REF!</v>
      </c>
      <c r="J111" s="25" t="e">
        <f>VLOOKUP($C111,MapCodes!$C:$I,10,FALSE)</f>
        <v>#REF!</v>
      </c>
      <c r="K111" s="26" t="s">
        <v>228</v>
      </c>
      <c r="L111" s="25" t="str">
        <f>VLOOKUP(K111,'Bird Habitat Categories'!$C$5:$D$25,2,FALSE)</f>
        <v>WSH</v>
      </c>
      <c r="M111" s="25" t="e">
        <f t="shared" si="6"/>
        <v>#REF!</v>
      </c>
      <c r="N111" s="32">
        <v>14</v>
      </c>
    </row>
    <row r="112" spans="1:14" ht="72.5" x14ac:dyDescent="0.35">
      <c r="A112" s="24" t="s">
        <v>269</v>
      </c>
      <c r="B112" s="32" t="str">
        <f>VLOOKUP($C112,MapCodes!$C$2:$G$42,4,FALSE)</f>
        <v>Willow – Sedge – Wetland</v>
      </c>
      <c r="C112" s="25" t="s">
        <v>118</v>
      </c>
      <c r="D112" s="25" t="str">
        <f>VLOOKUP($C112,MapCodes!$C$2:$G$42,2,FALSE)</f>
        <v>BWBSmw1WS</v>
      </c>
      <c r="E112" s="26" t="str">
        <f>VLOOKUP($C112,MapCodes!$C$2:$G$42,3,FALSE)</f>
        <v>00</v>
      </c>
      <c r="F112" s="25" t="s">
        <v>316</v>
      </c>
      <c r="G112" s="25" t="s">
        <v>387</v>
      </c>
      <c r="H112" s="30">
        <v>38.858730101614</v>
      </c>
      <c r="I112" s="25" t="e">
        <f>VLOOKUP($C112,MapCodes!$C:$I,9,FALSE)</f>
        <v>#REF!</v>
      </c>
      <c r="J112" s="25" t="e">
        <f>VLOOKUP($C112,MapCodes!$C:$I,10,FALSE)</f>
        <v>#REF!</v>
      </c>
      <c r="K112" s="26" t="s">
        <v>228</v>
      </c>
      <c r="L112" s="25" t="str">
        <f>VLOOKUP(K112,'Bird Habitat Categories'!$C$5:$D$25,2,FALSE)</f>
        <v>WSH</v>
      </c>
      <c r="M112" s="25" t="e">
        <f t="shared" si="6"/>
        <v>#REF!</v>
      </c>
      <c r="N112" s="32">
        <v>14</v>
      </c>
    </row>
    <row r="113" spans="1:14" ht="72.5" x14ac:dyDescent="0.35">
      <c r="A113" s="24" t="s">
        <v>269</v>
      </c>
      <c r="B113" s="32" t="str">
        <f>VLOOKUP($C113,MapCodes!$C$2:$G$42,4,FALSE)</f>
        <v>Willow – Sedge – Wetland</v>
      </c>
      <c r="C113" s="25" t="s">
        <v>118</v>
      </c>
      <c r="D113" s="25" t="str">
        <f>VLOOKUP($C113,MapCodes!$C$2:$G$42,2,FALSE)</f>
        <v>BWBSmw1WS</v>
      </c>
      <c r="E113" s="26" t="str">
        <f>VLOOKUP($C113,MapCodes!$C$2:$G$42,3,FALSE)</f>
        <v>00</v>
      </c>
      <c r="F113" s="25" t="s">
        <v>318</v>
      </c>
      <c r="G113" s="25" t="s">
        <v>388</v>
      </c>
      <c r="H113" s="30">
        <v>100.40864319747629</v>
      </c>
      <c r="I113" s="25" t="e">
        <f>VLOOKUP($C113,MapCodes!$C:$I,9,FALSE)</f>
        <v>#REF!</v>
      </c>
      <c r="J113" s="25" t="e">
        <f>VLOOKUP($C113,MapCodes!$C:$I,10,FALSE)</f>
        <v>#REF!</v>
      </c>
      <c r="K113" s="26" t="s">
        <v>228</v>
      </c>
      <c r="L113" s="25" t="str">
        <f>VLOOKUP(K113,'Bird Habitat Categories'!$C$5:$D$25,2,FALSE)</f>
        <v>WSH</v>
      </c>
      <c r="M113" s="25" t="e">
        <f t="shared" si="6"/>
        <v>#REF!</v>
      </c>
      <c r="N113" s="32">
        <v>14</v>
      </c>
    </row>
    <row r="114" spans="1:14" ht="116" x14ac:dyDescent="0.35">
      <c r="A114" s="24" t="s">
        <v>269</v>
      </c>
      <c r="B114" s="32" t="str">
        <f>VLOOKUP($C114,MapCodes!$C$2:$G$42,4,FALSE)</f>
        <v>Willow – Horsetail – Sedge – Riparian Wetland</v>
      </c>
      <c r="C114" s="25" t="s">
        <v>129</v>
      </c>
      <c r="D114" s="25" t="str">
        <f>VLOOKUP($C114,MapCodes!$C$2:$G$42,2,FALSE)</f>
        <v>BWBSmw1WH</v>
      </c>
      <c r="E114" s="26" t="str">
        <f>VLOOKUP($C114,MapCodes!$C$2:$G$42,3,FALSE)</f>
        <v>00</v>
      </c>
      <c r="F114" s="25" t="s">
        <v>367</v>
      </c>
      <c r="G114" s="25" t="s">
        <v>389</v>
      </c>
      <c r="H114" s="30">
        <v>272.04348213069954</v>
      </c>
      <c r="I114" s="25" t="e">
        <f>VLOOKUP($C114,MapCodes!$C:$I,9,FALSE)</f>
        <v>#REF!</v>
      </c>
      <c r="J114" s="25" t="e">
        <f>VLOOKUP($C114,MapCodes!$C:$I,10,FALSE)</f>
        <v>#REF!</v>
      </c>
      <c r="K114" s="26" t="s">
        <v>231</v>
      </c>
      <c r="L114" s="25" t="str">
        <f>VLOOKUP(K114,'Bird Habitat Categories'!$C$5:$D$25,2,FALSE)</f>
        <v>WRI</v>
      </c>
      <c r="M114" s="25" t="e">
        <f t="shared" si="6"/>
        <v>#REF!</v>
      </c>
      <c r="N114" s="32">
        <v>15</v>
      </c>
    </row>
    <row r="115" spans="1:14" ht="116" x14ac:dyDescent="0.35">
      <c r="A115" s="24" t="s">
        <v>269</v>
      </c>
      <c r="B115" s="32" t="str">
        <f>VLOOKUP($C115,MapCodes!$C$2:$G$42,4,FALSE)</f>
        <v>Willow – Horsetail – Sedge – Riparian Wetland</v>
      </c>
      <c r="C115" s="25" t="s">
        <v>129</v>
      </c>
      <c r="D115" s="25" t="str">
        <f>VLOOKUP($C115,MapCodes!$C$2:$G$42,2,FALSE)</f>
        <v>BWBSmw1WH</v>
      </c>
      <c r="E115" s="26" t="str">
        <f>VLOOKUP($C115,MapCodes!$C$2:$G$42,3,FALSE)</f>
        <v>00</v>
      </c>
      <c r="F115" s="25" t="s">
        <v>273</v>
      </c>
      <c r="G115" s="25" t="s">
        <v>390</v>
      </c>
      <c r="H115" s="30">
        <v>293.97362420386401</v>
      </c>
      <c r="I115" s="25" t="e">
        <f>VLOOKUP($C115,MapCodes!$C:$I,9,FALSE)</f>
        <v>#REF!</v>
      </c>
      <c r="J115" s="25" t="e">
        <f>VLOOKUP($C115,MapCodes!$C:$I,10,FALSE)</f>
        <v>#REF!</v>
      </c>
      <c r="K115" s="26" t="s">
        <v>231</v>
      </c>
      <c r="L115" s="25" t="str">
        <f>VLOOKUP(K115,'Bird Habitat Categories'!$C$5:$D$25,2,FALSE)</f>
        <v>WRI</v>
      </c>
      <c r="M115" s="25" t="e">
        <f t="shared" si="6"/>
        <v>#REF!</v>
      </c>
      <c r="N115" s="32">
        <v>15</v>
      </c>
    </row>
    <row r="116" spans="1:14" ht="116" x14ac:dyDescent="0.35">
      <c r="A116" s="24" t="s">
        <v>269</v>
      </c>
      <c r="B116" s="32" t="str">
        <f>VLOOKUP($C116,MapCodes!$C$2:$G$42,4,FALSE)</f>
        <v>Willow – Horsetail – Sedge – Riparian Wetland</v>
      </c>
      <c r="C116" s="25" t="s">
        <v>129</v>
      </c>
      <c r="D116" s="25" t="str">
        <f>VLOOKUP($C116,MapCodes!$C$2:$G$42,2,FALSE)</f>
        <v>BWBSmw1WH</v>
      </c>
      <c r="E116" s="26" t="str">
        <f>VLOOKUP($C116,MapCodes!$C$2:$G$42,3,FALSE)</f>
        <v>00</v>
      </c>
      <c r="F116" s="25" t="s">
        <v>316</v>
      </c>
      <c r="G116" s="25" t="s">
        <v>391</v>
      </c>
      <c r="H116" s="30">
        <v>214.56762560224706</v>
      </c>
      <c r="I116" s="25" t="e">
        <f>VLOOKUP($C116,MapCodes!$C:$I,9,FALSE)</f>
        <v>#REF!</v>
      </c>
      <c r="J116" s="25" t="e">
        <f>VLOOKUP($C116,MapCodes!$C:$I,10,FALSE)</f>
        <v>#REF!</v>
      </c>
      <c r="K116" s="26" t="s">
        <v>231</v>
      </c>
      <c r="L116" s="25" t="str">
        <f>VLOOKUP(K116,'Bird Habitat Categories'!$C$5:$D$25,2,FALSE)</f>
        <v>WRI</v>
      </c>
      <c r="M116" s="25" t="e">
        <f t="shared" si="6"/>
        <v>#REF!</v>
      </c>
      <c r="N116" s="32">
        <v>15</v>
      </c>
    </row>
    <row r="117" spans="1:14" ht="116" x14ac:dyDescent="0.35">
      <c r="A117" s="24" t="s">
        <v>269</v>
      </c>
      <c r="B117" s="32" t="str">
        <f>VLOOKUP($C117,MapCodes!$C$2:$G$42,4,FALSE)</f>
        <v>Willow – Horsetail – Sedge – Riparian Wetland</v>
      </c>
      <c r="C117" s="25" t="s">
        <v>129</v>
      </c>
      <c r="D117" s="25" t="str">
        <f>VLOOKUP($C117,MapCodes!$C$2:$G$42,2,FALSE)</f>
        <v>BWBSmw1WH</v>
      </c>
      <c r="E117" s="26" t="str">
        <f>VLOOKUP($C117,MapCodes!$C$2:$G$42,3,FALSE)</f>
        <v>00</v>
      </c>
      <c r="F117" s="25" t="s">
        <v>318</v>
      </c>
      <c r="G117" s="25" t="s">
        <v>392</v>
      </c>
      <c r="H117" s="30">
        <v>230.00960846702304</v>
      </c>
      <c r="I117" s="25" t="e">
        <f>VLOOKUP($C117,MapCodes!$C:$I,9,FALSE)</f>
        <v>#REF!</v>
      </c>
      <c r="J117" s="25" t="e">
        <f>VLOOKUP($C117,MapCodes!$C:$I,10,FALSE)</f>
        <v>#REF!</v>
      </c>
      <c r="K117" s="26" t="s">
        <v>231</v>
      </c>
      <c r="L117" s="25" t="str">
        <f>VLOOKUP(K117,'Bird Habitat Categories'!$C$5:$D$25,2,FALSE)</f>
        <v>WRI</v>
      </c>
      <c r="M117" s="25" t="e">
        <f t="shared" si="6"/>
        <v>#REF!</v>
      </c>
      <c r="N117" s="32">
        <v>15</v>
      </c>
    </row>
    <row r="118" spans="1:14" ht="43.5" x14ac:dyDescent="0.35">
      <c r="A118" s="24" t="s">
        <v>269</v>
      </c>
      <c r="B118" s="32" t="str">
        <f>VLOOKUP($C118,MapCodes!$C$2:$G$42,4,FALSE)</f>
        <v>SwAt – Soopolallie</v>
      </c>
      <c r="C118" s="25" t="s">
        <v>136</v>
      </c>
      <c r="D118" s="25" t="str">
        <f>VLOOKUP($C118,MapCodes!$C$2:$G$42,2,FALSE)</f>
        <v>BWBSmw1AS</v>
      </c>
      <c r="E118" s="26" t="str">
        <f>VLOOKUP($C118,MapCodes!$C$2:$G$42,3,FALSE)</f>
        <v>00</v>
      </c>
      <c r="F118" s="25" t="s">
        <v>367</v>
      </c>
      <c r="G118" s="25" t="s">
        <v>393</v>
      </c>
      <c r="H118" s="30">
        <v>10.984559473347</v>
      </c>
      <c r="I118" s="25" t="e">
        <f>VLOOKUP($C118,MapCodes!$C:$I,9,FALSE)</f>
        <v>#REF!</v>
      </c>
      <c r="J118" s="25" t="e">
        <f>VLOOKUP($C118,MapCodes!$C:$I,10,FALSE)</f>
        <v>#REF!</v>
      </c>
      <c r="K118" s="47" t="s">
        <v>433</v>
      </c>
      <c r="L118" s="25" t="str">
        <f>VLOOKUP(K118,'Bird Habitat Categories'!$C$5:$D$25,2,FALSE)</f>
        <v>DSG</v>
      </c>
      <c r="M118" s="25" t="e">
        <f t="shared" si="6"/>
        <v>#REF!</v>
      </c>
      <c r="N118" s="32">
        <v>16</v>
      </c>
    </row>
    <row r="119" spans="1:14" ht="43.5" x14ac:dyDescent="0.35">
      <c r="A119" s="24" t="s">
        <v>269</v>
      </c>
      <c r="B119" s="32" t="str">
        <f>VLOOKUP($C119,MapCodes!$C$2:$G$42,4,FALSE)</f>
        <v>SwAt – Soopolallie</v>
      </c>
      <c r="C119" s="25" t="s">
        <v>136</v>
      </c>
      <c r="D119" s="25" t="str">
        <f>VLOOKUP($C119,MapCodes!$C$2:$G$42,2,FALSE)</f>
        <v>BWBSmw1AS</v>
      </c>
      <c r="E119" s="26" t="str">
        <f>VLOOKUP($C119,MapCodes!$C$2:$G$42,3,FALSE)</f>
        <v>00</v>
      </c>
      <c r="F119" s="25" t="s">
        <v>273</v>
      </c>
      <c r="G119" s="25" t="s">
        <v>394</v>
      </c>
      <c r="H119" s="30">
        <v>1575.9755437955789</v>
      </c>
      <c r="I119" s="25" t="e">
        <f>VLOOKUP($C119,MapCodes!$C:$I,9,FALSE)</f>
        <v>#REF!</v>
      </c>
      <c r="J119" s="25" t="e">
        <f>VLOOKUP($C119,MapCodes!$C:$I,10,FALSE)</f>
        <v>#REF!</v>
      </c>
      <c r="K119" s="47" t="s">
        <v>434</v>
      </c>
      <c r="L119" s="25" t="str">
        <f>VLOOKUP(K119,'Bird Habitat Categories'!$C$5:$D$25,2,FALSE)</f>
        <v>DSS</v>
      </c>
      <c r="M119" s="25" t="e">
        <f t="shared" si="6"/>
        <v>#REF!</v>
      </c>
      <c r="N119" s="32">
        <v>17</v>
      </c>
    </row>
    <row r="120" spans="1:14" ht="43.5" x14ac:dyDescent="0.35">
      <c r="A120" s="24" t="s">
        <v>269</v>
      </c>
      <c r="B120" s="32" t="str">
        <f>VLOOKUP($C120,MapCodes!$C$2:$G$42,4,FALSE)</f>
        <v>SwAt – Soopolallie</v>
      </c>
      <c r="C120" s="25" t="s">
        <v>136</v>
      </c>
      <c r="D120" s="25" t="str">
        <f>VLOOKUP($C120,MapCodes!$C$2:$G$42,2,FALSE)</f>
        <v>BWBSmw1AS</v>
      </c>
      <c r="E120" s="26" t="str">
        <f>VLOOKUP($C120,MapCodes!$C$2:$G$42,3,FALSE)</f>
        <v>00</v>
      </c>
      <c r="F120" s="25" t="s">
        <v>316</v>
      </c>
      <c r="G120" s="25" t="s">
        <v>395</v>
      </c>
      <c r="H120" s="30">
        <v>60.560462803249997</v>
      </c>
      <c r="I120" s="25" t="e">
        <f>VLOOKUP($C120,MapCodes!$C:$I,9,FALSE)</f>
        <v>#REF!</v>
      </c>
      <c r="J120" s="25" t="e">
        <f>VLOOKUP($C120,MapCodes!$C:$I,10,FALSE)</f>
        <v>#REF!</v>
      </c>
      <c r="K120" s="47" t="s">
        <v>434</v>
      </c>
      <c r="L120" s="25" t="str">
        <f>VLOOKUP(K120,'Bird Habitat Categories'!$C$5:$D$25,2,FALSE)</f>
        <v>DSS</v>
      </c>
      <c r="M120" s="25" t="e">
        <f t="shared" si="6"/>
        <v>#REF!</v>
      </c>
      <c r="N120" s="32">
        <v>17</v>
      </c>
    </row>
    <row r="121" spans="1:14" ht="43.5" x14ac:dyDescent="0.35">
      <c r="A121" s="24" t="s">
        <v>269</v>
      </c>
      <c r="B121" s="32" t="str">
        <f>VLOOKUP($C121,MapCodes!$C$2:$G$42,4,FALSE)</f>
        <v>SwAt – Soopolallie</v>
      </c>
      <c r="C121" s="25" t="s">
        <v>136</v>
      </c>
      <c r="D121" s="25" t="str">
        <f>VLOOKUP($C121,MapCodes!$C$2:$G$42,2,FALSE)</f>
        <v>BWBSmw1AS</v>
      </c>
      <c r="E121" s="26" t="str">
        <f>VLOOKUP($C121,MapCodes!$C$2:$G$42,3,FALSE)</f>
        <v>00</v>
      </c>
      <c r="F121" s="25" t="s">
        <v>318</v>
      </c>
      <c r="G121" s="25" t="s">
        <v>396</v>
      </c>
      <c r="H121" s="30">
        <v>312.12004143732514</v>
      </c>
      <c r="I121" s="25" t="e">
        <f>VLOOKUP($C121,MapCodes!$C:$I,9,FALSE)</f>
        <v>#REF!</v>
      </c>
      <c r="J121" s="25" t="e">
        <f>VLOOKUP($C121,MapCodes!$C:$I,10,FALSE)</f>
        <v>#REF!</v>
      </c>
      <c r="K121" s="47" t="s">
        <v>434</v>
      </c>
      <c r="L121" s="25" t="str">
        <f>VLOOKUP(K121,'Bird Habitat Categories'!$C$5:$D$25,2,FALSE)</f>
        <v>DSS</v>
      </c>
      <c r="M121" s="25" t="e">
        <f t="shared" si="6"/>
        <v>#REF!</v>
      </c>
      <c r="N121" s="32">
        <v>17</v>
      </c>
    </row>
    <row r="122" spans="1:14" ht="43.5" x14ac:dyDescent="0.35">
      <c r="A122" s="24" t="s">
        <v>269</v>
      </c>
      <c r="B122" s="32" t="str">
        <f>VLOOKUP($C122,MapCodes!$C$2:$G$42,4,FALSE)</f>
        <v>SwAt – Soopolallie</v>
      </c>
      <c r="C122" s="25" t="s">
        <v>136</v>
      </c>
      <c r="D122" s="25" t="str">
        <f>VLOOKUP($C122,MapCodes!$C$2:$G$42,2,FALSE)</f>
        <v>BWBSmw1AS</v>
      </c>
      <c r="E122" s="26" t="str">
        <f>VLOOKUP($C122,MapCodes!$C$2:$G$42,3,FALSE)</f>
        <v>00</v>
      </c>
      <c r="F122" s="25">
        <v>4</v>
      </c>
      <c r="G122" s="25" t="s">
        <v>397</v>
      </c>
      <c r="H122" s="71" t="s">
        <v>87</v>
      </c>
      <c r="I122" s="25" t="e">
        <f>VLOOKUP($C122,MapCodes!$C:$I,9,FALSE)</f>
        <v>#REF!</v>
      </c>
      <c r="J122" s="25" t="e">
        <f>VLOOKUP($C122,MapCodes!$C:$I,10,FALSE)</f>
        <v>#REF!</v>
      </c>
      <c r="K122" s="47" t="s">
        <v>434</v>
      </c>
      <c r="L122" s="25" t="str">
        <f>VLOOKUP(K122,'Bird Habitat Categories'!$C$5:$D$25,2,FALSE)</f>
        <v>DSS</v>
      </c>
      <c r="M122" s="25" t="e">
        <f t="shared" ref="M122" si="10">L122&amp;IF(J122="-","","-"&amp;J122)</f>
        <v>#REF!</v>
      </c>
      <c r="N122" s="32">
        <v>17</v>
      </c>
    </row>
    <row r="123" spans="1:14" ht="72.5" x14ac:dyDescent="0.35">
      <c r="A123" s="24" t="s">
        <v>269</v>
      </c>
      <c r="B123" s="32" t="str">
        <f>VLOOKUP($C123,MapCodes!$C$2:$G$42,4,FALSE)</f>
        <v>Fuzzy-spiked Wildrye – Wolf-willow</v>
      </c>
      <c r="C123" s="25" t="s">
        <v>141</v>
      </c>
      <c r="D123" s="25" t="str">
        <f>VLOOKUP($C123,MapCodes!$C$2:$G$42,2,FALSE)</f>
        <v>BWBSmw1WW</v>
      </c>
      <c r="E123" s="26" t="str">
        <f>VLOOKUP($C123,MapCodes!$C$2:$G$42,3,FALSE)</f>
        <v>00</v>
      </c>
      <c r="F123" s="25" t="s">
        <v>367</v>
      </c>
      <c r="G123" s="25" t="s">
        <v>398</v>
      </c>
      <c r="H123" s="30">
        <v>2080.0638793368507</v>
      </c>
      <c r="I123" s="25" t="e">
        <f>VLOOKUP($C123,MapCodes!$C:$I,9,FALSE)</f>
        <v>#REF!</v>
      </c>
      <c r="J123" s="25" t="e">
        <f>VLOOKUP($C123,MapCodes!$C:$I,10,FALSE)</f>
        <v>#REF!</v>
      </c>
      <c r="K123" s="47" t="s">
        <v>433</v>
      </c>
      <c r="L123" s="25" t="str">
        <f>VLOOKUP(K123,'Bird Habitat Categories'!$C$5:$D$25,2,FALSE)</f>
        <v>DSG</v>
      </c>
      <c r="M123" s="25" t="e">
        <f t="shared" si="6"/>
        <v>#REF!</v>
      </c>
      <c r="N123" s="32">
        <v>16</v>
      </c>
    </row>
    <row r="124" spans="1:14" ht="72.5" x14ac:dyDescent="0.35">
      <c r="A124" s="24" t="s">
        <v>269</v>
      </c>
      <c r="B124" s="32" t="str">
        <f>VLOOKUP($C124,MapCodes!$C$2:$G$42,4,FALSE)</f>
        <v>Fuzzy-spiked Wildrye – Wolf-willow</v>
      </c>
      <c r="C124" s="25" t="s">
        <v>141</v>
      </c>
      <c r="D124" s="25" t="str">
        <f>VLOOKUP($C124,MapCodes!$C$2:$G$42,2,FALSE)</f>
        <v>BWBSmw1WW</v>
      </c>
      <c r="E124" s="26" t="str">
        <f>VLOOKUP($C124,MapCodes!$C$2:$G$42,3,FALSE)</f>
        <v>00</v>
      </c>
      <c r="F124" s="25" t="s">
        <v>399</v>
      </c>
      <c r="G124" s="25" t="s">
        <v>400</v>
      </c>
      <c r="H124" s="30">
        <v>1.9227572076399999</v>
      </c>
      <c r="I124" s="25" t="e">
        <f>VLOOKUP($C124,MapCodes!$C:$I,9,FALSE)</f>
        <v>#REF!</v>
      </c>
      <c r="J124" s="25" t="e">
        <f>VLOOKUP($C124,MapCodes!$C:$I,10,FALSE)</f>
        <v>#REF!</v>
      </c>
      <c r="K124" s="47" t="s">
        <v>433</v>
      </c>
      <c r="L124" s="25" t="str">
        <f>VLOOKUP(K124,'Bird Habitat Categories'!$C$5:$D$25,2,FALSE)</f>
        <v>DSG</v>
      </c>
      <c r="M124" s="25" t="e">
        <f t="shared" si="6"/>
        <v>#REF!</v>
      </c>
      <c r="N124" s="32">
        <v>16</v>
      </c>
    </row>
    <row r="125" spans="1:14" ht="72.5" x14ac:dyDescent="0.35">
      <c r="A125" s="24" t="s">
        <v>269</v>
      </c>
      <c r="B125" s="32" t="str">
        <f>VLOOKUP($C125,MapCodes!$C$2:$G$42,4,FALSE)</f>
        <v>Fuzzy-spiked Wildrye – Wolf-willow</v>
      </c>
      <c r="C125" s="25" t="s">
        <v>141</v>
      </c>
      <c r="D125" s="25" t="str">
        <f>VLOOKUP($C125,MapCodes!$C$2:$G$42,2,FALSE)</f>
        <v>BWBSmw1WW</v>
      </c>
      <c r="E125" s="26" t="str">
        <f>VLOOKUP($C125,MapCodes!$C$2:$G$42,3,FALSE)</f>
        <v>00</v>
      </c>
      <c r="F125" s="25" t="s">
        <v>377</v>
      </c>
      <c r="G125" s="25" t="s">
        <v>401</v>
      </c>
      <c r="H125" s="30">
        <v>61.276476286295001</v>
      </c>
      <c r="I125" s="25" t="e">
        <f>VLOOKUP($C125,MapCodes!$C:$I,9,FALSE)</f>
        <v>#REF!</v>
      </c>
      <c r="J125" s="25" t="e">
        <f>VLOOKUP($C125,MapCodes!$C:$I,10,FALSE)</f>
        <v>#REF!</v>
      </c>
      <c r="K125" s="47" t="s">
        <v>433</v>
      </c>
      <c r="L125" s="25" t="str">
        <f>VLOOKUP(K125,'Bird Habitat Categories'!$C$5:$D$25,2,FALSE)</f>
        <v>DSG</v>
      </c>
      <c r="M125" s="25" t="e">
        <f t="shared" si="6"/>
        <v>#REF!</v>
      </c>
      <c r="N125" s="32">
        <v>16</v>
      </c>
    </row>
    <row r="126" spans="1:14" ht="72.5" x14ac:dyDescent="0.35">
      <c r="A126" s="24" t="s">
        <v>269</v>
      </c>
      <c r="B126" s="32" t="str">
        <f>VLOOKUP($C126,MapCodes!$C$2:$G$42,4,FALSE)</f>
        <v>Fuzzy-spiked Wildrye – Wolf-willow</v>
      </c>
      <c r="C126" s="25" t="s">
        <v>141</v>
      </c>
      <c r="D126" s="25" t="str">
        <f>VLOOKUP($C126,MapCodes!$C$2:$G$42,2,FALSE)</f>
        <v>BWBSmw1WW</v>
      </c>
      <c r="E126" s="26" t="str">
        <f>VLOOKUP($C126,MapCodes!$C$2:$G$42,3,FALSE)</f>
        <v>00</v>
      </c>
      <c r="F126" s="25" t="s">
        <v>273</v>
      </c>
      <c r="G126" s="25" t="s">
        <v>402</v>
      </c>
      <c r="H126" s="30">
        <v>33.367132631209003</v>
      </c>
      <c r="I126" s="25" t="e">
        <f>VLOOKUP($C126,MapCodes!$C:$I,9,FALSE)</f>
        <v>#REF!</v>
      </c>
      <c r="J126" s="25" t="e">
        <f>VLOOKUP($C126,MapCodes!$C:$I,10,FALSE)</f>
        <v>#REF!</v>
      </c>
      <c r="K126" s="47" t="s">
        <v>434</v>
      </c>
      <c r="L126" s="25" t="str">
        <f>VLOOKUP(K126,'Bird Habitat Categories'!$C$5:$D$25,2,FALSE)</f>
        <v>DSS</v>
      </c>
      <c r="M126" s="25" t="e">
        <f t="shared" si="6"/>
        <v>#REF!</v>
      </c>
      <c r="N126" s="32">
        <v>17</v>
      </c>
    </row>
    <row r="127" spans="1:14" ht="72.5" x14ac:dyDescent="0.35">
      <c r="A127" s="24" t="s">
        <v>269</v>
      </c>
      <c r="B127" s="32" t="str">
        <f>VLOOKUP($C127,MapCodes!$C$2:$G$42,4,FALSE)</f>
        <v>Fuzzy-spiked Wildrye – Wolf-willow</v>
      </c>
      <c r="C127" s="25" t="s">
        <v>141</v>
      </c>
      <c r="D127" s="25" t="str">
        <f>VLOOKUP($C127,MapCodes!$C$2:$G$42,2,FALSE)</f>
        <v>BWBSmw1WW</v>
      </c>
      <c r="E127" s="26" t="str">
        <f>VLOOKUP($C127,MapCodes!$C$2:$G$42,3,FALSE)</f>
        <v>00</v>
      </c>
      <c r="F127" s="25" t="s">
        <v>316</v>
      </c>
      <c r="G127" s="25" t="s">
        <v>403</v>
      </c>
      <c r="H127" s="30">
        <v>148.55110029391602</v>
      </c>
      <c r="I127" s="25" t="e">
        <f>VLOOKUP($C127,MapCodes!$C:$I,9,FALSE)</f>
        <v>#REF!</v>
      </c>
      <c r="J127" s="25" t="e">
        <f>VLOOKUP($C127,MapCodes!$C:$I,10,FALSE)</f>
        <v>#REF!</v>
      </c>
      <c r="K127" s="47" t="s">
        <v>434</v>
      </c>
      <c r="L127" s="25" t="str">
        <f>VLOOKUP(K127,'Bird Habitat Categories'!$C$5:$D$25,2,FALSE)</f>
        <v>DSS</v>
      </c>
      <c r="M127" s="25" t="e">
        <f t="shared" si="6"/>
        <v>#REF!</v>
      </c>
      <c r="N127" s="32">
        <v>17</v>
      </c>
    </row>
    <row r="128" spans="1:14" ht="29" x14ac:dyDescent="0.35">
      <c r="A128" s="24" t="s">
        <v>269</v>
      </c>
      <c r="B128" s="32" t="str">
        <f>VLOOKUP($C128,MapCodes!$C$2:$G$42,4,FALSE)</f>
        <v>Gravel pit</v>
      </c>
      <c r="C128" s="25" t="s">
        <v>154</v>
      </c>
      <c r="D128" s="25" t="str">
        <f>VLOOKUP($C128,MapCodes!$C$2:$G$42,2,FALSE)</f>
        <v>BWBSmw1GP</v>
      </c>
      <c r="E128" s="26" t="str">
        <f>VLOOKUP($C128,MapCodes!$C$2:$G$42,3,FALSE)</f>
        <v>-</v>
      </c>
      <c r="F128" s="25" t="s">
        <v>404</v>
      </c>
      <c r="G128" s="25" t="s">
        <v>405</v>
      </c>
      <c r="H128" s="30">
        <v>149.981028979017</v>
      </c>
      <c r="I128" s="25" t="e">
        <f>VLOOKUP($C128,MapCodes!$C:$I,9,FALSE)</f>
        <v>#REF!</v>
      </c>
      <c r="J128" s="25" t="e">
        <f>VLOOKUP($C128,MapCodes!$C:$I,10,FALSE)</f>
        <v>#REF!</v>
      </c>
      <c r="K128" s="26" t="s">
        <v>246</v>
      </c>
      <c r="L128" s="25" t="str">
        <f>VLOOKUP(K128,'Bird Habitat Categories'!$C$5:$D$25,2,FALSE)</f>
        <v>ANT</v>
      </c>
      <c r="M128" s="25" t="e">
        <f t="shared" si="6"/>
        <v>#REF!</v>
      </c>
      <c r="N128" s="32">
        <v>20</v>
      </c>
    </row>
    <row r="129" spans="1:14" ht="29" x14ac:dyDescent="0.35">
      <c r="A129" s="24" t="s">
        <v>269</v>
      </c>
      <c r="B129" s="32" t="str">
        <f>VLOOKUP($C129,MapCodes!$C$2:$G$42,4,FALSE)</f>
        <v>Mine</v>
      </c>
      <c r="C129" s="25" t="s">
        <v>158</v>
      </c>
      <c r="D129" s="25" t="str">
        <f>VLOOKUP($C129,MapCodes!$C$2:$G$42,2,FALSE)</f>
        <v>BWBSmw1MI</v>
      </c>
      <c r="E129" s="26" t="str">
        <f>VLOOKUP($C129,MapCodes!$C$2:$G$42,3,FALSE)</f>
        <v>-</v>
      </c>
      <c r="F129" s="25" t="s">
        <v>404</v>
      </c>
      <c r="G129" s="25" t="s">
        <v>406</v>
      </c>
      <c r="H129" s="30">
        <v>25.0718562076</v>
      </c>
      <c r="I129" s="25" t="e">
        <f>VLOOKUP($C129,MapCodes!$C:$I,9,FALSE)</f>
        <v>#REF!</v>
      </c>
      <c r="J129" s="25" t="e">
        <f>VLOOKUP($C129,MapCodes!$C:$I,10,FALSE)</f>
        <v>#REF!</v>
      </c>
      <c r="K129" s="26" t="s">
        <v>246</v>
      </c>
      <c r="L129" s="25" t="str">
        <f>VLOOKUP(K129,'Bird Habitat Categories'!$C$5:$D$25,2,FALSE)</f>
        <v>ANT</v>
      </c>
      <c r="M129" s="25" t="e">
        <f t="shared" si="6"/>
        <v>#REF!</v>
      </c>
      <c r="N129" s="32">
        <v>20</v>
      </c>
    </row>
    <row r="130" spans="1:14" ht="29" x14ac:dyDescent="0.35">
      <c r="A130" s="24" t="s">
        <v>269</v>
      </c>
      <c r="B130" s="32" t="str">
        <f>VLOOKUP($C130,MapCodes!$C$2:$G$42,4,FALSE)</f>
        <v>Railway</v>
      </c>
      <c r="C130" s="25" t="s">
        <v>168</v>
      </c>
      <c r="D130" s="25" t="str">
        <f>VLOOKUP($C130,MapCodes!$C$2:$G$42,2,FALSE)</f>
        <v>BWBSmw1RN</v>
      </c>
      <c r="E130" s="26" t="str">
        <f>VLOOKUP($C130,MapCodes!$C$2:$G$42,3,FALSE)</f>
        <v>-</v>
      </c>
      <c r="F130" s="25"/>
      <c r="G130" s="25" t="s">
        <v>168</v>
      </c>
      <c r="H130" s="30">
        <v>93.962406550499992</v>
      </c>
      <c r="I130" s="25" t="e">
        <f>VLOOKUP($C130,MapCodes!$C:$I,9,FALSE)</f>
        <v>#REF!</v>
      </c>
      <c r="J130" s="25" t="e">
        <f>VLOOKUP($C130,MapCodes!$C:$I,10,FALSE)</f>
        <v>#REF!</v>
      </c>
      <c r="K130" s="26" t="s">
        <v>246</v>
      </c>
      <c r="L130" s="25" t="str">
        <f>VLOOKUP(K130,'Bird Habitat Categories'!$C$5:$D$25,2,FALSE)</f>
        <v>ANT</v>
      </c>
      <c r="M130" s="25" t="e">
        <f t="shared" si="6"/>
        <v>#REF!</v>
      </c>
      <c r="N130" s="32">
        <v>20</v>
      </c>
    </row>
    <row r="131" spans="1:14" ht="29" x14ac:dyDescent="0.35">
      <c r="A131" s="24" t="s">
        <v>269</v>
      </c>
      <c r="B131" s="32" t="str">
        <f>VLOOKUP($C131,MapCodes!$C$2:$G$42,4,FALSE)</f>
        <v>Rural</v>
      </c>
      <c r="C131" s="25" t="s">
        <v>172</v>
      </c>
      <c r="D131" s="25" t="str">
        <f>VLOOKUP($C131,MapCodes!$C$2:$G$42,2,FALSE)</f>
        <v>BWBSmw1RW</v>
      </c>
      <c r="E131" s="26" t="str">
        <f>VLOOKUP($C131,MapCodes!$C$2:$G$42,3,FALSE)</f>
        <v>-</v>
      </c>
      <c r="F131" s="25" t="s">
        <v>407</v>
      </c>
      <c r="G131" s="25" t="s">
        <v>172</v>
      </c>
      <c r="H131" s="30">
        <v>85.055513533604014</v>
      </c>
      <c r="I131" s="25" t="e">
        <f>VLOOKUP($C131,MapCodes!$C:$I,9,FALSE)</f>
        <v>#REF!</v>
      </c>
      <c r="J131" s="25" t="e">
        <f>VLOOKUP($C131,MapCodes!$C:$I,10,FALSE)</f>
        <v>#REF!</v>
      </c>
      <c r="K131" s="26" t="s">
        <v>246</v>
      </c>
      <c r="L131" s="25" t="str">
        <f>VLOOKUP(K131,'Bird Habitat Categories'!$C$5:$D$25,2,FALSE)</f>
        <v>ANT</v>
      </c>
      <c r="M131" s="25" t="e">
        <f t="shared" si="6"/>
        <v>#REF!</v>
      </c>
      <c r="N131" s="32">
        <v>20</v>
      </c>
    </row>
    <row r="132" spans="1:14" ht="29" x14ac:dyDescent="0.35">
      <c r="A132" s="24" t="s">
        <v>269</v>
      </c>
      <c r="B132" s="32" t="str">
        <f>VLOOKUP($C132,MapCodes!$C$2:$G$42,4,FALSE)</f>
        <v>Rural</v>
      </c>
      <c r="C132" s="25" t="s">
        <v>172</v>
      </c>
      <c r="D132" s="25" t="str">
        <f>VLOOKUP($C132,MapCodes!$C$2:$G$42,2,FALSE)</f>
        <v>BWBSmw1RW</v>
      </c>
      <c r="E132" s="26" t="str">
        <f>VLOOKUP($C132,MapCodes!$C$2:$G$42,3,FALSE)</f>
        <v>-</v>
      </c>
      <c r="F132" s="25">
        <v>0</v>
      </c>
      <c r="G132" s="25" t="s">
        <v>172</v>
      </c>
      <c r="H132" s="71" t="s">
        <v>87</v>
      </c>
      <c r="I132" s="25" t="e">
        <f>VLOOKUP($C132,MapCodes!$C:$I,9,FALSE)</f>
        <v>#REF!</v>
      </c>
      <c r="J132" s="25" t="e">
        <f>VLOOKUP($C132,MapCodes!$C:$I,10,FALSE)</f>
        <v>#REF!</v>
      </c>
      <c r="K132" s="26" t="s">
        <v>246</v>
      </c>
      <c r="L132" s="25" t="str">
        <f>VLOOKUP(K132,'Bird Habitat Categories'!$C$5:$D$25,2,FALSE)</f>
        <v>ANT</v>
      </c>
      <c r="M132" s="25" t="e">
        <f t="shared" si="6"/>
        <v>#REF!</v>
      </c>
      <c r="N132" s="32">
        <v>20</v>
      </c>
    </row>
    <row r="133" spans="1:14" ht="58" x14ac:dyDescent="0.35">
      <c r="A133" s="24" t="s">
        <v>269</v>
      </c>
      <c r="B133" s="32" t="str">
        <f>VLOOKUP($C133,MapCodes!$C$2:$G$42,4,FALSE)</f>
        <v>Reclaimed Garbage dump</v>
      </c>
      <c r="C133" s="25" t="s">
        <v>174</v>
      </c>
      <c r="D133" s="25" t="str">
        <f>VLOOKUP($C133,MapCodes!$C$2:$G$42,2,FALSE)</f>
        <v>BWBSmw1RY</v>
      </c>
      <c r="E133" s="26" t="str">
        <f>VLOOKUP($C133,MapCodes!$C$2:$G$42,3,FALSE)</f>
        <v>-</v>
      </c>
      <c r="F133" s="25"/>
      <c r="G133" s="25" t="s">
        <v>174</v>
      </c>
      <c r="H133" s="30">
        <v>1.1902296999599999</v>
      </c>
      <c r="I133" s="25" t="e">
        <f>VLOOKUP($C133,MapCodes!$C:$I,9,FALSE)</f>
        <v>#REF!</v>
      </c>
      <c r="J133" s="25" t="e">
        <f>VLOOKUP($C133,MapCodes!$C:$I,10,FALSE)</f>
        <v>#REF!</v>
      </c>
      <c r="K133" s="26" t="s">
        <v>246</v>
      </c>
      <c r="L133" s="25" t="str">
        <f>VLOOKUP(K133,'Bird Habitat Categories'!$C$5:$D$25,2,FALSE)</f>
        <v>ANT</v>
      </c>
      <c r="M133" s="25" t="e">
        <f t="shared" si="6"/>
        <v>#REF!</v>
      </c>
      <c r="N133" s="32">
        <v>20</v>
      </c>
    </row>
    <row r="134" spans="1:14" ht="29" x14ac:dyDescent="0.35">
      <c r="A134" s="24" t="s">
        <v>269</v>
      </c>
      <c r="B134" s="32" t="str">
        <f>VLOOKUP($C134,MapCodes!$C$2:$G$42,4,FALSE)</f>
        <v>Road surface</v>
      </c>
      <c r="C134" s="25" t="s">
        <v>176</v>
      </c>
      <c r="D134" s="25" t="str">
        <f>VLOOKUP($C134,MapCodes!$C$2:$G$42,2,FALSE)</f>
        <v>BWBSmw1RZ</v>
      </c>
      <c r="E134" s="26" t="str">
        <f>VLOOKUP($C134,MapCodes!$C$2:$G$42,3,FALSE)</f>
        <v>-</v>
      </c>
      <c r="F134" s="25" t="s">
        <v>407</v>
      </c>
      <c r="G134" s="25" t="s">
        <v>176</v>
      </c>
      <c r="H134" s="30">
        <v>81.456574647567976</v>
      </c>
      <c r="I134" s="25" t="e">
        <f>VLOOKUP($C134,MapCodes!$C:$I,9,FALSE)</f>
        <v>#REF!</v>
      </c>
      <c r="J134" s="25" t="e">
        <f>VLOOKUP($C134,MapCodes!$C:$I,10,FALSE)</f>
        <v>#REF!</v>
      </c>
      <c r="K134" s="26" t="s">
        <v>246</v>
      </c>
      <c r="L134" s="25" t="str">
        <f>VLOOKUP(K134,'Bird Habitat Categories'!$C$5:$D$25,2,FALSE)</f>
        <v>ANT</v>
      </c>
      <c r="M134" s="25" t="e">
        <f t="shared" si="6"/>
        <v>#REF!</v>
      </c>
      <c r="N134" s="32">
        <v>20</v>
      </c>
    </row>
    <row r="135" spans="1:14" ht="29" x14ac:dyDescent="0.35">
      <c r="A135" s="24" t="s">
        <v>269</v>
      </c>
      <c r="B135" s="32" t="str">
        <f>VLOOKUP($C135,MapCodes!$C$2:$G$42,4,FALSE)</f>
        <v>Urban</v>
      </c>
      <c r="C135" s="25" t="s">
        <v>178</v>
      </c>
      <c r="D135" s="25" t="str">
        <f>VLOOKUP($C135,MapCodes!$C$2:$G$42,2,FALSE)</f>
        <v>BWBSmw1UR</v>
      </c>
      <c r="E135" s="26" t="str">
        <f>VLOOKUP($C135,MapCodes!$C$2:$G$42,3,FALSE)</f>
        <v>-</v>
      </c>
      <c r="F135" s="25" t="s">
        <v>407</v>
      </c>
      <c r="G135" s="25" t="s">
        <v>178</v>
      </c>
      <c r="H135" s="30">
        <v>2.435697557458</v>
      </c>
      <c r="I135" s="25" t="e">
        <f>VLOOKUP($C135,MapCodes!$C:$I,9,FALSE)</f>
        <v>#REF!</v>
      </c>
      <c r="J135" s="25" t="e">
        <f>VLOOKUP($C135,MapCodes!$C:$I,10,FALSE)</f>
        <v>#REF!</v>
      </c>
      <c r="K135" s="26" t="s">
        <v>246</v>
      </c>
      <c r="L135" s="25" t="str">
        <f>VLOOKUP(K135,'Bird Habitat Categories'!$C$5:$D$25,2,FALSE)</f>
        <v>ANT</v>
      </c>
      <c r="M135" s="25" t="e">
        <f t="shared" si="6"/>
        <v>#REF!</v>
      </c>
      <c r="N135" s="32">
        <v>20</v>
      </c>
    </row>
    <row r="136" spans="1:14" ht="29" x14ac:dyDescent="0.35">
      <c r="A136" s="24" t="s">
        <v>269</v>
      </c>
      <c r="B136" s="32" t="str">
        <f>VLOOKUP($C136,MapCodes!$C$2:$G$42,4,FALSE)</f>
        <v>Cultivated field</v>
      </c>
      <c r="C136" s="25" t="s">
        <v>148</v>
      </c>
      <c r="D136" s="25" t="str">
        <f>VLOOKUP($C136,MapCodes!$C$2:$G$42,2,FALSE)</f>
        <v>BWBSmw1CF</v>
      </c>
      <c r="E136" s="26" t="str">
        <f>VLOOKUP($C136,MapCodes!$C$2:$G$42,3,FALSE)</f>
        <v>-</v>
      </c>
      <c r="F136" s="25" t="s">
        <v>404</v>
      </c>
      <c r="G136" s="25" t="s">
        <v>408</v>
      </c>
      <c r="H136" s="30">
        <v>12.690863666889999</v>
      </c>
      <c r="I136" s="25" t="e">
        <f>VLOOKUP($C136,MapCodes!$C:$I,9,FALSE)</f>
        <v>#REF!</v>
      </c>
      <c r="J136" s="25" t="e">
        <f>VLOOKUP($C136,MapCodes!$C:$I,10,FALSE)</f>
        <v>#REF!</v>
      </c>
      <c r="K136" s="26" t="s">
        <v>240</v>
      </c>
      <c r="L136" s="25" t="str">
        <f>VLOOKUP(K136,'Bird Habitat Categories'!$C$5:$D$25,2,FALSE)</f>
        <v>CUL</v>
      </c>
      <c r="M136" s="25" t="e">
        <f t="shared" si="6"/>
        <v>#REF!</v>
      </c>
      <c r="N136" s="32">
        <v>18</v>
      </c>
    </row>
    <row r="137" spans="1:14" ht="29" x14ac:dyDescent="0.35">
      <c r="A137" s="24" t="s">
        <v>269</v>
      </c>
      <c r="B137" s="32" t="str">
        <f>VLOOKUP($C137,MapCodes!$C$2:$G$42,4,FALSE)</f>
        <v>Cultivated field</v>
      </c>
      <c r="C137" s="25" t="s">
        <v>148</v>
      </c>
      <c r="D137" s="25" t="str">
        <f>VLOOKUP($C137,MapCodes!$C$2:$G$42,2,FALSE)</f>
        <v>BWBSmw1CF</v>
      </c>
      <c r="E137" s="26" t="str">
        <f>VLOOKUP($C137,MapCodes!$C$2:$G$42,3,FALSE)</f>
        <v>-</v>
      </c>
      <c r="F137" s="25" t="s">
        <v>367</v>
      </c>
      <c r="G137" s="25" t="s">
        <v>409</v>
      </c>
      <c r="H137" s="30">
        <v>7533.5742279697934</v>
      </c>
      <c r="I137" s="25" t="e">
        <f>VLOOKUP($C137,MapCodes!$C:$I,9,FALSE)</f>
        <v>#REF!</v>
      </c>
      <c r="J137" s="25" t="e">
        <f>VLOOKUP($C137,MapCodes!$C:$I,10,FALSE)</f>
        <v>#REF!</v>
      </c>
      <c r="K137" s="26" t="s">
        <v>240</v>
      </c>
      <c r="L137" s="25" t="str">
        <f>VLOOKUP(K137,'Bird Habitat Categories'!$C$5:$D$25,2,FALSE)</f>
        <v>CUL</v>
      </c>
      <c r="M137" s="25" t="e">
        <f t="shared" si="6"/>
        <v>#REF!</v>
      </c>
      <c r="N137" s="32">
        <v>18</v>
      </c>
    </row>
    <row r="138" spans="1:14" ht="29" x14ac:dyDescent="0.35">
      <c r="A138" s="24" t="s">
        <v>269</v>
      </c>
      <c r="B138" s="32" t="str">
        <f>VLOOKUP($C138,MapCodes!$C$2:$G$42,4,FALSE)</f>
        <v>Cultivated field</v>
      </c>
      <c r="C138" s="25" t="s">
        <v>148</v>
      </c>
      <c r="D138" s="25" t="str">
        <f>VLOOKUP($C138,MapCodes!$C$2:$G$42,2,FALSE)</f>
        <v>BWBSmw1CF</v>
      </c>
      <c r="E138" s="26" t="str">
        <f>VLOOKUP($C138,MapCodes!$C$2:$G$42,3,FALSE)</f>
        <v>-</v>
      </c>
      <c r="F138" s="25" t="s">
        <v>399</v>
      </c>
      <c r="G138" s="25" t="s">
        <v>410</v>
      </c>
      <c r="H138" s="30">
        <v>35.181229655199999</v>
      </c>
      <c r="I138" s="25" t="e">
        <f>VLOOKUP($C138,MapCodes!$C:$I,9,FALSE)</f>
        <v>#REF!</v>
      </c>
      <c r="J138" s="25" t="e">
        <f>VLOOKUP($C138,MapCodes!$C:$I,10,FALSE)</f>
        <v>#REF!</v>
      </c>
      <c r="K138" s="26" t="s">
        <v>240</v>
      </c>
      <c r="L138" s="25" t="str">
        <f>VLOOKUP(K138,'Bird Habitat Categories'!$C$5:$D$25,2,FALSE)</f>
        <v>CUL</v>
      </c>
      <c r="M138" s="25" t="e">
        <f t="shared" si="6"/>
        <v>#REF!</v>
      </c>
      <c r="N138" s="32">
        <v>18</v>
      </c>
    </row>
    <row r="139" spans="1:14" ht="29" x14ac:dyDescent="0.35">
      <c r="A139" s="24" t="s">
        <v>269</v>
      </c>
      <c r="B139" s="32" t="str">
        <f>VLOOKUP($C139,MapCodes!$C$2:$G$42,4,FALSE)</f>
        <v>Cultivated field</v>
      </c>
      <c r="C139" s="25" t="s">
        <v>148</v>
      </c>
      <c r="D139" s="25" t="str">
        <f>VLOOKUP($C139,MapCodes!$C$2:$G$42,2,FALSE)</f>
        <v>BWBSmw1CF</v>
      </c>
      <c r="E139" s="26" t="str">
        <f>VLOOKUP($C139,MapCodes!$C$2:$G$42,3,FALSE)</f>
        <v>-</v>
      </c>
      <c r="F139" s="25" t="s">
        <v>377</v>
      </c>
      <c r="G139" s="25" t="s">
        <v>411</v>
      </c>
      <c r="H139" s="30">
        <v>562.45504111835805</v>
      </c>
      <c r="I139" s="25" t="e">
        <f>VLOOKUP($C139,MapCodes!$C:$I,9,FALSE)</f>
        <v>#REF!</v>
      </c>
      <c r="J139" s="25" t="e">
        <f>VLOOKUP($C139,MapCodes!$C:$I,10,FALSE)</f>
        <v>#REF!</v>
      </c>
      <c r="K139" s="26" t="s">
        <v>240</v>
      </c>
      <c r="L139" s="25" t="str">
        <f>VLOOKUP(K139,'Bird Habitat Categories'!$C$5:$D$25,2,FALSE)</f>
        <v>CUL</v>
      </c>
      <c r="M139" s="25" t="e">
        <f t="shared" si="6"/>
        <v>#REF!</v>
      </c>
      <c r="N139" s="32">
        <v>18</v>
      </c>
    </row>
    <row r="140" spans="1:14" ht="29" x14ac:dyDescent="0.35">
      <c r="A140" s="24" t="s">
        <v>269</v>
      </c>
      <c r="B140" s="32" t="str">
        <f>VLOOKUP($C140,MapCodes!$C$2:$G$42,4,FALSE)</f>
        <v>Cultivated field</v>
      </c>
      <c r="C140" s="25" t="s">
        <v>148</v>
      </c>
      <c r="D140" s="25" t="str">
        <f>VLOOKUP($C140,MapCodes!$C$2:$G$42,2,FALSE)</f>
        <v>BWBSmw1CF</v>
      </c>
      <c r="E140" s="26" t="str">
        <f>VLOOKUP($C140,MapCodes!$C$2:$G$42,3,FALSE)</f>
        <v>-</v>
      </c>
      <c r="F140" s="25" t="s">
        <v>273</v>
      </c>
      <c r="G140" s="25" t="s">
        <v>412</v>
      </c>
      <c r="H140" s="30">
        <v>308.1253380195331</v>
      </c>
      <c r="I140" s="25" t="e">
        <f>VLOOKUP($C140,MapCodes!$C:$I,9,FALSE)</f>
        <v>#REF!</v>
      </c>
      <c r="J140" s="25" t="e">
        <f>VLOOKUP($C140,MapCodes!$C:$I,10,FALSE)</f>
        <v>#REF!</v>
      </c>
      <c r="K140" s="26" t="s">
        <v>240</v>
      </c>
      <c r="L140" s="25" t="str">
        <f>VLOOKUP(K140,'Bird Habitat Categories'!$C$5:$D$25,2,FALSE)</f>
        <v>CUL</v>
      </c>
      <c r="M140" s="25" t="e">
        <f t="shared" si="6"/>
        <v>#REF!</v>
      </c>
      <c r="N140" s="32">
        <v>18</v>
      </c>
    </row>
    <row r="141" spans="1:14" ht="29" x14ac:dyDescent="0.35">
      <c r="A141" s="24" t="s">
        <v>269</v>
      </c>
      <c r="B141" s="32" t="str">
        <f>VLOOKUP($C141,MapCodes!$C$2:$G$42,4,FALSE)</f>
        <v>Cultivated field</v>
      </c>
      <c r="C141" s="25" t="s">
        <v>148</v>
      </c>
      <c r="D141" s="25" t="str">
        <f>VLOOKUP($C141,MapCodes!$C$2:$G$42,2,FALSE)</f>
        <v>BWBSmw1CF</v>
      </c>
      <c r="E141" s="26" t="str">
        <f>VLOOKUP($C141,MapCodes!$C$2:$G$42,3,FALSE)</f>
        <v>-</v>
      </c>
      <c r="F141" s="25" t="s">
        <v>316</v>
      </c>
      <c r="G141" s="25" t="s">
        <v>413</v>
      </c>
      <c r="H141" s="30">
        <v>4.1316061019659998</v>
      </c>
      <c r="I141" s="25" t="e">
        <f>VLOOKUP($C141,MapCodes!$C:$I,9,FALSE)</f>
        <v>#REF!</v>
      </c>
      <c r="J141" s="25" t="e">
        <f>VLOOKUP($C141,MapCodes!$C:$I,10,FALSE)</f>
        <v>#REF!</v>
      </c>
      <c r="K141" s="26" t="s">
        <v>240</v>
      </c>
      <c r="L141" s="25" t="str">
        <f>VLOOKUP(K141,'Bird Habitat Categories'!$C$5:$D$25,2,FALSE)</f>
        <v>CUL</v>
      </c>
      <c r="M141" s="25" t="e">
        <f t="shared" si="6"/>
        <v>#REF!</v>
      </c>
      <c r="N141" s="32">
        <v>18</v>
      </c>
    </row>
    <row r="142" spans="1:14" ht="29" x14ac:dyDescent="0.35">
      <c r="A142" s="24" t="s">
        <v>269</v>
      </c>
      <c r="B142" s="32" t="str">
        <f>VLOOKUP($C142,MapCodes!$C$2:$G$42,4,FALSE)</f>
        <v>Cutbank</v>
      </c>
      <c r="C142" s="25" t="s">
        <v>146</v>
      </c>
      <c r="D142" s="25" t="str">
        <f>VLOOKUP($C142,MapCodes!$C$2:$G$42,2,FALSE)</f>
        <v>BWBSmw1CB</v>
      </c>
      <c r="E142" s="26" t="str">
        <f>VLOOKUP($C142,MapCodes!$C$2:$G$42,3,FALSE)</f>
        <v>-</v>
      </c>
      <c r="F142" s="25" t="s">
        <v>404</v>
      </c>
      <c r="G142" s="25" t="s">
        <v>414</v>
      </c>
      <c r="H142" s="30">
        <v>1116.4034254401586</v>
      </c>
      <c r="I142" s="25" t="e">
        <f>VLOOKUP($C142,MapCodes!$C:$I,9,FALSE)</f>
        <v>#REF!</v>
      </c>
      <c r="J142" s="25" t="e">
        <f>VLOOKUP($C142,MapCodes!$C:$I,10,FALSE)</f>
        <v>#REF!</v>
      </c>
      <c r="K142" s="26" t="s">
        <v>243</v>
      </c>
      <c r="L142" s="25" t="str">
        <f>VLOOKUP(K142,'Bird Habitat Categories'!$C$5:$D$25,2,FALSE)</f>
        <v>NVE</v>
      </c>
      <c r="M142" s="25" t="e">
        <f t="shared" si="6"/>
        <v>#REF!</v>
      </c>
      <c r="N142" s="32">
        <v>19</v>
      </c>
    </row>
    <row r="143" spans="1:14" ht="29" x14ac:dyDescent="0.35">
      <c r="A143" s="24" t="s">
        <v>269</v>
      </c>
      <c r="B143" s="32" t="str">
        <f>VLOOKUP($C143,MapCodes!$C$2:$G$42,4,FALSE)</f>
        <v>Exposed soil</v>
      </c>
      <c r="C143" s="25" t="s">
        <v>150</v>
      </c>
      <c r="D143" s="25" t="str">
        <f>VLOOKUP($C143,MapCodes!$C$2:$G$42,2,FALSE)</f>
        <v>BWBSmw1ES</v>
      </c>
      <c r="E143" s="26" t="str">
        <f>VLOOKUP($C143,MapCodes!$C$2:$G$42,3,FALSE)</f>
        <v>-</v>
      </c>
      <c r="F143" s="25" t="s">
        <v>404</v>
      </c>
      <c r="G143" s="25" t="s">
        <v>415</v>
      </c>
      <c r="H143" s="30">
        <v>50.154496772726297</v>
      </c>
      <c r="I143" s="25" t="e">
        <f>VLOOKUP($C143,MapCodes!$C:$I,9,FALSE)</f>
        <v>#REF!</v>
      </c>
      <c r="J143" s="25" t="e">
        <f>VLOOKUP($C143,MapCodes!$C:$I,10,FALSE)</f>
        <v>#REF!</v>
      </c>
      <c r="K143" s="26" t="s">
        <v>243</v>
      </c>
      <c r="L143" s="25" t="str">
        <f>VLOOKUP(K143,'Bird Habitat Categories'!$C$5:$D$25,2,FALSE)</f>
        <v>NVE</v>
      </c>
      <c r="M143" s="25" t="e">
        <f t="shared" si="6"/>
        <v>#REF!</v>
      </c>
      <c r="N143" s="32">
        <v>19</v>
      </c>
    </row>
    <row r="144" spans="1:14" ht="29" x14ac:dyDescent="0.35">
      <c r="A144" s="24" t="s">
        <v>269</v>
      </c>
      <c r="B144" s="32" t="str">
        <f>VLOOKUP($C144,MapCodes!$C$2:$G$42,4,FALSE)</f>
        <v>Gravel bar</v>
      </c>
      <c r="C144" s="25" t="s">
        <v>152</v>
      </c>
      <c r="D144" s="25" t="str">
        <f>VLOOKUP($C144,MapCodes!$C$2:$G$42,2,FALSE)</f>
        <v>BWBSmw1GB</v>
      </c>
      <c r="E144" s="26" t="str">
        <f>VLOOKUP($C144,MapCodes!$C$2:$G$42,3,FALSE)</f>
        <v>-</v>
      </c>
      <c r="F144" s="25">
        <v>2</v>
      </c>
      <c r="G144" s="25" t="s">
        <v>416</v>
      </c>
      <c r="H144" s="71" t="s">
        <v>87</v>
      </c>
      <c r="I144" s="25" t="e">
        <f>VLOOKUP($C144,MapCodes!$C:$I,9,FALSE)</f>
        <v>#REF!</v>
      </c>
      <c r="J144" s="25" t="e">
        <f>VLOOKUP($C144,MapCodes!$C:$I,10,FALSE)</f>
        <v>#REF!</v>
      </c>
      <c r="K144" s="26" t="s">
        <v>243</v>
      </c>
      <c r="L144" s="25" t="str">
        <f>VLOOKUP(K144,'Bird Habitat Categories'!$C$5:$D$25,2,FALSE)</f>
        <v>NVE</v>
      </c>
      <c r="M144" s="25" t="e">
        <f t="shared" ref="M144:M151" si="11">L144&amp;IF(J144="-","","-"&amp;J144)</f>
        <v>#REF!</v>
      </c>
      <c r="N144" s="32">
        <v>19</v>
      </c>
    </row>
    <row r="145" spans="1:14" ht="29" x14ac:dyDescent="0.35">
      <c r="A145" s="24" t="s">
        <v>269</v>
      </c>
      <c r="B145" s="32" t="str">
        <f>VLOOKUP($C145,MapCodes!$C$2:$G$42,4,FALSE)</f>
        <v>Gravel bar</v>
      </c>
      <c r="C145" s="25" t="s">
        <v>152</v>
      </c>
      <c r="D145" s="25" t="str">
        <f>VLOOKUP($C145,MapCodes!$C$2:$G$42,2,FALSE)</f>
        <v>BWBSmw1GB</v>
      </c>
      <c r="E145" s="26" t="str">
        <f>VLOOKUP($C145,MapCodes!$C$2:$G$42,3,FALSE)</f>
        <v>-</v>
      </c>
      <c r="F145" s="25" t="s">
        <v>404</v>
      </c>
      <c r="G145" s="25" t="s">
        <v>417</v>
      </c>
      <c r="H145" s="30">
        <v>901.98767418410046</v>
      </c>
      <c r="I145" s="25" t="e">
        <f>VLOOKUP($C145,MapCodes!$C:$I,9,FALSE)</f>
        <v>#REF!</v>
      </c>
      <c r="J145" s="25" t="e">
        <f>VLOOKUP($C145,MapCodes!$C:$I,10,FALSE)</f>
        <v>#REF!</v>
      </c>
      <c r="K145" s="26" t="s">
        <v>243</v>
      </c>
      <c r="L145" s="25" t="str">
        <f>VLOOKUP(K145,'Bird Habitat Categories'!$C$5:$D$25,2,FALSE)</f>
        <v>NVE</v>
      </c>
      <c r="M145" s="25" t="e">
        <f t="shared" si="11"/>
        <v>#REF!</v>
      </c>
      <c r="N145" s="32">
        <v>19</v>
      </c>
    </row>
    <row r="146" spans="1:14" ht="29" x14ac:dyDescent="0.35">
      <c r="A146" s="24" t="s">
        <v>269</v>
      </c>
      <c r="B146" s="32" t="str">
        <f>VLOOKUP($C146,MapCodes!$C$2:$G$42,4,FALSE)</f>
        <v>Rock</v>
      </c>
      <c r="C146" s="25" t="s">
        <v>170</v>
      </c>
      <c r="D146" s="25" t="str">
        <f>VLOOKUP($C146,MapCodes!$C$2:$G$42,2,FALSE)</f>
        <v>BWBSmw1RO</v>
      </c>
      <c r="E146" s="26" t="str">
        <f>VLOOKUP($C146,MapCodes!$C$2:$G$42,3,FALSE)</f>
        <v>-</v>
      </c>
      <c r="F146" s="25" t="s">
        <v>404</v>
      </c>
      <c r="G146" s="25" t="s">
        <v>418</v>
      </c>
      <c r="H146" s="30">
        <v>2.979225243163</v>
      </c>
      <c r="I146" s="25" t="e">
        <f>VLOOKUP($C146,MapCodes!$C:$I,9,FALSE)</f>
        <v>#REF!</v>
      </c>
      <c r="J146" s="25" t="e">
        <f>VLOOKUP($C146,MapCodes!$C:$I,10,FALSE)</f>
        <v>#REF!</v>
      </c>
      <c r="K146" s="26" t="s">
        <v>243</v>
      </c>
      <c r="L146" s="25" t="str">
        <f>VLOOKUP(K146,'Bird Habitat Categories'!$C$5:$D$25,2,FALSE)</f>
        <v>NVE</v>
      </c>
      <c r="M146" s="25" t="e">
        <f t="shared" si="11"/>
        <v>#REF!</v>
      </c>
      <c r="N146" s="32">
        <v>19</v>
      </c>
    </row>
    <row r="147" spans="1:14" ht="29" x14ac:dyDescent="0.35">
      <c r="A147" s="24" t="s">
        <v>269</v>
      </c>
      <c r="B147" s="32" t="str">
        <f>VLOOKUP($C147,MapCodes!$C$2:$G$42,4,FALSE)</f>
        <v>Lake</v>
      </c>
      <c r="C147" s="25" t="s">
        <v>156</v>
      </c>
      <c r="D147" s="25" t="str">
        <f>VLOOKUP($C147,MapCodes!$C$2:$G$42,2,FALSE)</f>
        <v>BWBSmw1LA</v>
      </c>
      <c r="E147" s="26" t="str">
        <f>VLOOKUP($C147,MapCodes!$C$2:$G$42,3,FALSE)</f>
        <v>-</v>
      </c>
      <c r="F147" s="25" t="s">
        <v>407</v>
      </c>
      <c r="G147" s="25" t="s">
        <v>156</v>
      </c>
      <c r="H147" s="30">
        <v>7.2954942039400006</v>
      </c>
      <c r="I147" s="25" t="e">
        <f>VLOOKUP($C147,MapCodes!$C:$I,9,FALSE)</f>
        <v>#REF!</v>
      </c>
      <c r="J147" s="25" t="e">
        <f>VLOOKUP($C147,MapCodes!$C:$I,10,FALSE)</f>
        <v>#REF!</v>
      </c>
      <c r="K147" s="26" t="s">
        <v>249</v>
      </c>
      <c r="L147" s="25" t="str">
        <f>VLOOKUP(K147,'Bird Habitat Categories'!$C$5:$D$25,2,FALSE)</f>
        <v>WAT</v>
      </c>
      <c r="M147" s="25" t="e">
        <f t="shared" si="11"/>
        <v>#REF!</v>
      </c>
      <c r="N147" s="32">
        <v>21</v>
      </c>
    </row>
    <row r="148" spans="1:14" ht="43.5" x14ac:dyDescent="0.35">
      <c r="A148" s="24" t="s">
        <v>269</v>
      </c>
      <c r="B148" s="32" t="str">
        <f>VLOOKUP($C148,MapCodes!$C$2:$G$42,4,FALSE)</f>
        <v>Shallow open water</v>
      </c>
      <c r="C148" s="25" t="s">
        <v>160</v>
      </c>
      <c r="D148" s="25" t="str">
        <f>VLOOKUP($C148,MapCodes!$C$2:$G$42,2,FALSE)</f>
        <v>BWBSmw1OW</v>
      </c>
      <c r="E148" s="26" t="str">
        <f>VLOOKUP($C148,MapCodes!$C$2:$G$42,3,FALSE)</f>
        <v>-</v>
      </c>
      <c r="F148" s="25" t="s">
        <v>407</v>
      </c>
      <c r="G148" s="25" t="s">
        <v>160</v>
      </c>
      <c r="H148" s="30">
        <v>39.765769279938297</v>
      </c>
      <c r="I148" s="25" t="e">
        <f>VLOOKUP($C148,MapCodes!$C:$I,9,FALSE)</f>
        <v>#REF!</v>
      </c>
      <c r="J148" s="25" t="e">
        <f>VLOOKUP($C148,MapCodes!$C:$I,10,FALSE)</f>
        <v>#REF!</v>
      </c>
      <c r="K148" s="26" t="s">
        <v>249</v>
      </c>
      <c r="L148" s="25" t="str">
        <f>VLOOKUP(K148,'Bird Habitat Categories'!$C$5:$D$25,2,FALSE)</f>
        <v>WAT</v>
      </c>
      <c r="M148" s="25" t="e">
        <f t="shared" si="11"/>
        <v>#REF!</v>
      </c>
      <c r="N148" s="32">
        <v>21</v>
      </c>
    </row>
    <row r="149" spans="1:14" ht="29" x14ac:dyDescent="0.35">
      <c r="A149" s="24" t="s">
        <v>269</v>
      </c>
      <c r="B149" s="32" t="str">
        <f>VLOOKUP($C149,MapCodes!$C$2:$G$42,4,FALSE)</f>
        <v>Pond</v>
      </c>
      <c r="C149" s="25" t="s">
        <v>162</v>
      </c>
      <c r="D149" s="25" t="str">
        <f>VLOOKUP($C149,MapCodes!$C$2:$G$42,2,FALSE)</f>
        <v>BWBSmw1PD</v>
      </c>
      <c r="E149" s="26" t="str">
        <f>VLOOKUP($C149,MapCodes!$C$2:$G$42,3,FALSE)</f>
        <v>-</v>
      </c>
      <c r="F149" s="25" t="s">
        <v>407</v>
      </c>
      <c r="G149" s="25" t="s">
        <v>162</v>
      </c>
      <c r="H149" s="30">
        <v>27.959923877799099</v>
      </c>
      <c r="I149" s="25" t="e">
        <f>VLOOKUP($C149,MapCodes!$C:$I,9,FALSE)</f>
        <v>#REF!</v>
      </c>
      <c r="J149" s="25" t="e">
        <f>VLOOKUP($C149,MapCodes!$C:$I,10,FALSE)</f>
        <v>#REF!</v>
      </c>
      <c r="K149" s="26" t="s">
        <v>249</v>
      </c>
      <c r="L149" s="25" t="str">
        <f>VLOOKUP(K149,'Bird Habitat Categories'!$C$5:$D$25,2,FALSE)</f>
        <v>WAT</v>
      </c>
      <c r="M149" s="25" t="e">
        <f t="shared" si="11"/>
        <v>#REF!</v>
      </c>
      <c r="N149" s="32">
        <v>21</v>
      </c>
    </row>
    <row r="150" spans="1:14" ht="29" x14ac:dyDescent="0.35">
      <c r="A150" s="24" t="s">
        <v>269</v>
      </c>
      <c r="B150" s="32" t="str">
        <f>VLOOKUP($C150,MapCodes!$C$2:$G$42,4,FALSE)</f>
        <v>Reservoir</v>
      </c>
      <c r="C150" s="25" t="s">
        <v>164</v>
      </c>
      <c r="D150" s="25" t="str">
        <f>VLOOKUP($C150,MapCodes!$C$2:$G$42,2,FALSE)</f>
        <v>BWBSmw1RE</v>
      </c>
      <c r="E150" s="26" t="str">
        <f>VLOOKUP($C150,MapCodes!$C$2:$G$42,3,FALSE)</f>
        <v>-</v>
      </c>
      <c r="F150" s="25"/>
      <c r="G150" s="25" t="s">
        <v>164</v>
      </c>
      <c r="H150" s="30">
        <v>8.1667845473399989</v>
      </c>
      <c r="I150" s="25" t="e">
        <f>VLOOKUP($C150,MapCodes!$C:$I,9,FALSE)</f>
        <v>#REF!</v>
      </c>
      <c r="J150" s="25" t="e">
        <f>VLOOKUP($C150,MapCodes!$C:$I,10,FALSE)</f>
        <v>#REF!</v>
      </c>
      <c r="K150" s="26" t="s">
        <v>249</v>
      </c>
      <c r="L150" s="25" t="str">
        <f>VLOOKUP(K150,'Bird Habitat Categories'!$C$5:$D$25,2,FALSE)</f>
        <v>WAT</v>
      </c>
      <c r="M150" s="25" t="e">
        <f t="shared" si="11"/>
        <v>#REF!</v>
      </c>
      <c r="N150" s="32">
        <v>21</v>
      </c>
    </row>
    <row r="151" spans="1:14" ht="29" x14ac:dyDescent="0.35">
      <c r="A151" s="24" t="s">
        <v>269</v>
      </c>
      <c r="B151" s="32" t="str">
        <f>VLOOKUP($C151,MapCodes!$C$2:$G$42,4,FALSE)</f>
        <v>River</v>
      </c>
      <c r="C151" s="25" t="s">
        <v>166</v>
      </c>
      <c r="D151" s="25" t="str">
        <f>VLOOKUP($C151,MapCodes!$C$2:$G$42,2,FALSE)</f>
        <v>BWBSmw1RI</v>
      </c>
      <c r="E151" s="26" t="str">
        <f>VLOOKUP($C151,MapCodes!$C$2:$G$42,3,FALSE)</f>
        <v>-</v>
      </c>
      <c r="F151" s="25" t="s">
        <v>407</v>
      </c>
      <c r="G151" s="25" t="s">
        <v>166</v>
      </c>
      <c r="H151" s="30">
        <v>63.517718379626004</v>
      </c>
      <c r="I151" s="25" t="e">
        <f>VLOOKUP($C151,MapCodes!$C:$I,9,FALSE)</f>
        <v>#REF!</v>
      </c>
      <c r="J151" s="25" t="e">
        <f>VLOOKUP($C151,MapCodes!$C:$I,10,FALSE)</f>
        <v>#REF!</v>
      </c>
      <c r="K151" s="26" t="s">
        <v>249</v>
      </c>
      <c r="L151" s="25" t="str">
        <f>VLOOKUP(K151,'Bird Habitat Categories'!$C$5:$D$25,2,FALSE)</f>
        <v>WAT</v>
      </c>
      <c r="M151" s="25" t="e">
        <f t="shared" si="11"/>
        <v>#REF!</v>
      </c>
      <c r="N151" s="32">
        <v>21</v>
      </c>
    </row>
  </sheetData>
  <autoFilter ref="A4:N151" xr:uid="{00000000-0009-0000-0000-000001000000}">
    <sortState xmlns:xlrd2="http://schemas.microsoft.com/office/spreadsheetml/2017/richdata2" ref="A5:N151">
      <sortCondition ref="B4:B151"/>
    </sortState>
  </autoFilter>
  <sortState xmlns:xlrd2="http://schemas.microsoft.com/office/spreadsheetml/2017/richdata2" ref="A5:J155">
    <sortCondition ref="B5:B155"/>
    <sortCondition ref="C5:C155"/>
  </sortState>
  <pageMargins left="1.25" right="1.25" top="1" bottom="1" header="0.25" footer="0.25"/>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40"/>
  <sheetViews>
    <sheetView workbookViewId="0">
      <selection activeCell="I22" sqref="I22"/>
    </sheetView>
  </sheetViews>
  <sheetFormatPr defaultRowHeight="14.5" x14ac:dyDescent="0.35"/>
  <cols>
    <col min="1" max="1" width="11.453125" customWidth="1"/>
    <col min="2" max="2" width="36.1796875" customWidth="1"/>
    <col min="3" max="3" width="14.453125" style="44" customWidth="1"/>
    <col min="4" max="4" width="14.1796875" bestFit="1" customWidth="1"/>
    <col min="5" max="5" width="13.26953125" customWidth="1"/>
    <col min="6" max="6" width="13.1796875" customWidth="1"/>
  </cols>
  <sheetData>
    <row r="3" spans="1:6" ht="30.75" customHeight="1" x14ac:dyDescent="0.35">
      <c r="A3" s="39" t="s">
        <v>419</v>
      </c>
      <c r="B3" s="39" t="s">
        <v>266</v>
      </c>
      <c r="C3" s="43" t="s">
        <v>420</v>
      </c>
      <c r="D3" t="s">
        <v>421</v>
      </c>
    </row>
    <row r="4" spans="1:6" x14ac:dyDescent="0.35">
      <c r="A4">
        <v>1</v>
      </c>
      <c r="B4" t="s">
        <v>246</v>
      </c>
      <c r="C4" s="44" t="s">
        <v>87</v>
      </c>
      <c r="D4" s="40">
        <v>439.15330717570697</v>
      </c>
      <c r="E4" s="40">
        <v>439.15330717570697</v>
      </c>
      <c r="F4" s="45">
        <f>E4/$E$40</f>
        <v>7.6518319967661197E-3</v>
      </c>
    </row>
    <row r="5" spans="1:6" x14ac:dyDescent="0.35">
      <c r="A5">
        <v>2</v>
      </c>
      <c r="B5" t="s">
        <v>249</v>
      </c>
      <c r="C5" s="44" t="s">
        <v>87</v>
      </c>
      <c r="D5" s="40">
        <v>146.70569028864338</v>
      </c>
      <c r="E5" s="40">
        <v>146.70569028864338</v>
      </c>
      <c r="F5" s="45">
        <f t="shared" ref="F5:F40" si="0">E5/$E$40</f>
        <v>2.5562082232234184E-3</v>
      </c>
    </row>
    <row r="6" spans="1:6" x14ac:dyDescent="0.35">
      <c r="A6">
        <v>3</v>
      </c>
      <c r="B6" t="s">
        <v>243</v>
      </c>
      <c r="C6" s="44" t="s">
        <v>87</v>
      </c>
      <c r="D6" s="40">
        <v>2071.5248216401483</v>
      </c>
      <c r="E6" s="40">
        <v>2071.5248216401483</v>
      </c>
      <c r="F6" s="45">
        <f t="shared" si="0"/>
        <v>3.6094365346494559E-2</v>
      </c>
    </row>
    <row r="7" spans="1:6" x14ac:dyDescent="0.35">
      <c r="A7">
        <v>4</v>
      </c>
      <c r="B7" t="s">
        <v>240</v>
      </c>
      <c r="C7" s="44" t="s">
        <v>87</v>
      </c>
      <c r="D7" s="40">
        <v>8456.1583065317409</v>
      </c>
      <c r="E7" s="40">
        <v>8456.1583065317409</v>
      </c>
      <c r="F7" s="45">
        <f t="shared" si="0"/>
        <v>0.14734057934294553</v>
      </c>
    </row>
    <row r="8" spans="1:6" x14ac:dyDescent="0.35">
      <c r="A8">
        <v>5</v>
      </c>
      <c r="B8" t="s">
        <v>422</v>
      </c>
      <c r="C8" s="44" t="s">
        <v>87</v>
      </c>
      <c r="D8" s="40">
        <v>2154.2476723041327</v>
      </c>
      <c r="E8" s="40">
        <v>2154.2476723041327</v>
      </c>
      <c r="F8" s="45">
        <f t="shared" si="0"/>
        <v>3.7535732962840712E-2</v>
      </c>
    </row>
    <row r="9" spans="1:6" x14ac:dyDescent="0.35">
      <c r="A9">
        <v>6</v>
      </c>
      <c r="B9" t="s">
        <v>423</v>
      </c>
      <c r="C9" s="44" t="s">
        <v>87</v>
      </c>
      <c r="D9" s="40">
        <v>2130.5742809612789</v>
      </c>
      <c r="E9" s="40">
        <v>2130.5742809612789</v>
      </c>
      <c r="F9" s="45">
        <f t="shared" si="0"/>
        <v>3.7123246456672296E-2</v>
      </c>
    </row>
    <row r="10" spans="1:6" x14ac:dyDescent="0.35">
      <c r="A10">
        <v>7</v>
      </c>
      <c r="B10" t="s">
        <v>225</v>
      </c>
      <c r="C10" s="44" t="s">
        <v>87</v>
      </c>
      <c r="D10" s="40">
        <v>690.60240742235965</v>
      </c>
      <c r="E10" s="40">
        <v>690.60240742235965</v>
      </c>
      <c r="F10" s="45">
        <f t="shared" si="0"/>
        <v>1.203309530364945E-2</v>
      </c>
    </row>
    <row r="11" spans="1:6" x14ac:dyDescent="0.35">
      <c r="A11">
        <v>8</v>
      </c>
      <c r="B11" t="s">
        <v>228</v>
      </c>
      <c r="C11" s="44" t="s">
        <v>87</v>
      </c>
      <c r="D11" s="40">
        <v>178.03571061220029</v>
      </c>
      <c r="E11" s="40">
        <v>178.03571061220029</v>
      </c>
      <c r="F11" s="45">
        <f t="shared" si="0"/>
        <v>3.1021042646602825E-3</v>
      </c>
    </row>
    <row r="12" spans="1:6" x14ac:dyDescent="0.35">
      <c r="A12">
        <v>9</v>
      </c>
      <c r="B12" t="s">
        <v>231</v>
      </c>
      <c r="C12" s="44" t="s">
        <v>87</v>
      </c>
      <c r="D12" s="40">
        <v>1010.5943404038337</v>
      </c>
      <c r="E12" s="40">
        <v>1010.5943404038337</v>
      </c>
      <c r="F12" s="45">
        <f t="shared" si="0"/>
        <v>1.7608652794589667E-2</v>
      </c>
    </row>
    <row r="13" spans="1:6" x14ac:dyDescent="0.35">
      <c r="A13">
        <v>10</v>
      </c>
      <c r="B13" t="s">
        <v>424</v>
      </c>
      <c r="C13" s="44" t="s">
        <v>107</v>
      </c>
      <c r="D13" s="40">
        <v>15.544587830049998</v>
      </c>
      <c r="E13" s="40">
        <v>15.544587830049998</v>
      </c>
      <c r="F13" s="45">
        <f t="shared" si="0"/>
        <v>2.7084977521739948E-4</v>
      </c>
    </row>
    <row r="14" spans="1:6" x14ac:dyDescent="0.35">
      <c r="A14">
        <v>11</v>
      </c>
      <c r="B14" t="s">
        <v>219</v>
      </c>
      <c r="C14" s="44" t="s">
        <v>107</v>
      </c>
      <c r="D14" s="40">
        <v>323.94568122360897</v>
      </c>
      <c r="E14" s="40">
        <v>323.94568122360897</v>
      </c>
      <c r="F14" s="45">
        <f t="shared" si="0"/>
        <v>5.6444478233412003E-3</v>
      </c>
    </row>
    <row r="15" spans="1:6" x14ac:dyDescent="0.35">
      <c r="A15">
        <v>11</v>
      </c>
      <c r="B15" t="s">
        <v>219</v>
      </c>
      <c r="C15" s="44" t="s">
        <v>36</v>
      </c>
      <c r="D15" s="40">
        <v>84.006388008129207</v>
      </c>
      <c r="E15" s="40">
        <v>84.006388008129207</v>
      </c>
      <c r="F15" s="45">
        <f t="shared" si="0"/>
        <v>1.4637320434345831E-3</v>
      </c>
    </row>
    <row r="16" spans="1:6" x14ac:dyDescent="0.35">
      <c r="A16">
        <v>12</v>
      </c>
      <c r="B16" t="s">
        <v>222</v>
      </c>
      <c r="C16" s="44" t="s">
        <v>107</v>
      </c>
      <c r="D16" s="40">
        <v>47.528119383408999</v>
      </c>
      <c r="E16" s="40">
        <v>47.528119383408999</v>
      </c>
      <c r="F16" s="45">
        <f t="shared" si="0"/>
        <v>8.2813263318675257E-4</v>
      </c>
    </row>
    <row r="17" spans="1:6" x14ac:dyDescent="0.35">
      <c r="A17">
        <v>12</v>
      </c>
      <c r="B17" t="s">
        <v>222</v>
      </c>
      <c r="C17" s="44" t="s">
        <v>36</v>
      </c>
      <c r="D17" s="40">
        <v>676.68468509738705</v>
      </c>
      <c r="E17" s="40">
        <v>676.68468509738705</v>
      </c>
      <c r="F17" s="45">
        <f t="shared" si="0"/>
        <v>1.1790592124763626E-2</v>
      </c>
    </row>
    <row r="18" spans="1:6" x14ac:dyDescent="0.35">
      <c r="A18">
        <v>13</v>
      </c>
      <c r="B18" t="s">
        <v>210</v>
      </c>
      <c r="C18" s="44" t="s">
        <v>56</v>
      </c>
      <c r="D18" s="40">
        <v>1077.9486595948747</v>
      </c>
      <c r="E18" s="40">
        <v>1077.9486595948747</v>
      </c>
      <c r="F18" s="45">
        <f t="shared" si="0"/>
        <v>1.878223825161595E-2</v>
      </c>
    </row>
    <row r="19" spans="1:6" x14ac:dyDescent="0.35">
      <c r="A19">
        <v>14</v>
      </c>
      <c r="B19" t="s">
        <v>213</v>
      </c>
      <c r="C19" s="44" t="s">
        <v>56</v>
      </c>
      <c r="D19" s="40">
        <v>695.73621535189307</v>
      </c>
      <c r="E19" s="40">
        <v>695.73621535189307</v>
      </c>
      <c r="F19" s="45">
        <f t="shared" si="0"/>
        <v>1.212254706261056E-2</v>
      </c>
    </row>
    <row r="20" spans="1:6" x14ac:dyDescent="0.35">
      <c r="A20">
        <v>15</v>
      </c>
      <c r="B20" t="s">
        <v>216</v>
      </c>
      <c r="C20" s="44" t="s">
        <v>56</v>
      </c>
      <c r="D20" s="40">
        <v>865.07726428828198</v>
      </c>
      <c r="E20" s="40">
        <v>865.07726428828198</v>
      </c>
      <c r="F20" s="45">
        <f t="shared" si="0"/>
        <v>1.5073155051767649E-2</v>
      </c>
    </row>
    <row r="21" spans="1:6" x14ac:dyDescent="0.35">
      <c r="A21">
        <v>16</v>
      </c>
      <c r="B21" t="s">
        <v>201</v>
      </c>
      <c r="C21" s="44" t="s">
        <v>56</v>
      </c>
      <c r="D21" s="40">
        <v>166.69333964572601</v>
      </c>
      <c r="E21" s="40">
        <v>166.69333964572601</v>
      </c>
      <c r="F21" s="45">
        <f t="shared" si="0"/>
        <v>2.9044741531199089E-3</v>
      </c>
    </row>
    <row r="22" spans="1:6" x14ac:dyDescent="0.35">
      <c r="A22">
        <v>16</v>
      </c>
      <c r="B22" t="s">
        <v>201</v>
      </c>
      <c r="C22" s="44" t="s">
        <v>64</v>
      </c>
      <c r="D22" s="40">
        <v>2494.2439519186883</v>
      </c>
      <c r="E22" s="40">
        <v>2494.2439519186883</v>
      </c>
      <c r="F22" s="45">
        <f t="shared" si="0"/>
        <v>4.3459847317956317E-2</v>
      </c>
    </row>
    <row r="23" spans="1:6" x14ac:dyDescent="0.35">
      <c r="A23">
        <v>16</v>
      </c>
      <c r="B23" t="s">
        <v>201</v>
      </c>
      <c r="C23" s="44" t="s">
        <v>88</v>
      </c>
      <c r="D23" s="40">
        <v>50.201048194090994</v>
      </c>
      <c r="E23" s="40">
        <v>50.201048194090994</v>
      </c>
      <c r="F23" s="45">
        <f t="shared" si="0"/>
        <v>8.747058955633723E-4</v>
      </c>
    </row>
    <row r="24" spans="1:6" x14ac:dyDescent="0.35">
      <c r="A24">
        <v>17</v>
      </c>
      <c r="B24" t="s">
        <v>204</v>
      </c>
      <c r="C24" s="44" t="s">
        <v>56</v>
      </c>
      <c r="D24" s="40">
        <v>432.31448939636391</v>
      </c>
      <c r="E24" s="40">
        <v>432.31448939636391</v>
      </c>
      <c r="F24" s="45">
        <f t="shared" si="0"/>
        <v>7.5326720500027153E-3</v>
      </c>
    </row>
    <row r="25" spans="1:6" x14ac:dyDescent="0.35">
      <c r="A25">
        <v>17</v>
      </c>
      <c r="B25" t="s">
        <v>204</v>
      </c>
      <c r="C25" s="44" t="s">
        <v>64</v>
      </c>
      <c r="D25" s="40">
        <v>20211.833939499356</v>
      </c>
      <c r="E25" s="40">
        <v>20211.833939499356</v>
      </c>
      <c r="F25" s="45">
        <f t="shared" si="0"/>
        <v>0.35217213470671987</v>
      </c>
    </row>
    <row r="26" spans="1:6" x14ac:dyDescent="0.35">
      <c r="A26">
        <v>17</v>
      </c>
      <c r="B26" t="s">
        <v>204</v>
      </c>
      <c r="C26" s="44" t="s">
        <v>88</v>
      </c>
      <c r="D26" s="40">
        <v>276.07209128712407</v>
      </c>
      <c r="E26" s="40">
        <v>276.07209128712407</v>
      </c>
      <c r="F26" s="45">
        <f t="shared" si="0"/>
        <v>4.8102956917497391E-3</v>
      </c>
    </row>
    <row r="27" spans="1:6" x14ac:dyDescent="0.35">
      <c r="A27">
        <v>18</v>
      </c>
      <c r="B27" t="s">
        <v>207</v>
      </c>
      <c r="C27" s="44" t="s">
        <v>56</v>
      </c>
      <c r="D27" s="40">
        <v>409.66781307889505</v>
      </c>
      <c r="E27" s="40">
        <v>409.66781307889505</v>
      </c>
      <c r="F27" s="45">
        <f t="shared" si="0"/>
        <v>7.1380750843533592E-3</v>
      </c>
    </row>
    <row r="28" spans="1:6" x14ac:dyDescent="0.35">
      <c r="A28">
        <v>18</v>
      </c>
      <c r="B28" t="s">
        <v>207</v>
      </c>
      <c r="C28" s="44" t="s">
        <v>64</v>
      </c>
      <c r="D28" s="40">
        <v>2969.7202698599995</v>
      </c>
      <c r="E28" s="40">
        <v>2969.7202698599995</v>
      </c>
      <c r="F28" s="45">
        <f t="shared" si="0"/>
        <v>5.1744573503274972E-2</v>
      </c>
    </row>
    <row r="29" spans="1:6" x14ac:dyDescent="0.35">
      <c r="A29">
        <v>18</v>
      </c>
      <c r="B29" t="s">
        <v>207</v>
      </c>
      <c r="C29" s="44" t="s">
        <v>88</v>
      </c>
      <c r="D29" s="40">
        <v>47.091655733319996</v>
      </c>
      <c r="E29" s="40">
        <v>47.091655733319996</v>
      </c>
      <c r="F29" s="45">
        <f t="shared" si="0"/>
        <v>8.2052766592678815E-4</v>
      </c>
    </row>
    <row r="30" spans="1:6" x14ac:dyDescent="0.35">
      <c r="A30">
        <v>19</v>
      </c>
      <c r="B30" t="s">
        <v>192</v>
      </c>
      <c r="C30" s="44" t="s">
        <v>25</v>
      </c>
      <c r="D30" s="40">
        <v>6.0225658251700009</v>
      </c>
      <c r="E30" s="40">
        <v>6.0225658251700009</v>
      </c>
      <c r="F30" s="45">
        <f t="shared" si="0"/>
        <v>1.0493752666930893E-4</v>
      </c>
    </row>
    <row r="31" spans="1:6" x14ac:dyDescent="0.35">
      <c r="A31">
        <v>19</v>
      </c>
      <c r="B31" t="s">
        <v>192</v>
      </c>
      <c r="C31" s="44" t="s">
        <v>36</v>
      </c>
      <c r="D31" s="40">
        <v>13.747084308882</v>
      </c>
      <c r="E31" s="40">
        <v>13.747084308882</v>
      </c>
      <c r="F31" s="45">
        <f t="shared" si="0"/>
        <v>2.3952997246780991E-4</v>
      </c>
    </row>
    <row r="32" spans="1:6" x14ac:dyDescent="0.35">
      <c r="A32">
        <v>19</v>
      </c>
      <c r="B32" t="s">
        <v>192</v>
      </c>
      <c r="C32" s="44" t="s">
        <v>20</v>
      </c>
      <c r="D32" s="40">
        <v>353.00529289010092</v>
      </c>
      <c r="E32" s="40">
        <v>353.00529289010092</v>
      </c>
      <c r="F32" s="45">
        <f t="shared" si="0"/>
        <v>6.1507841362641365E-3</v>
      </c>
    </row>
    <row r="33" spans="1:6" x14ac:dyDescent="0.35">
      <c r="A33">
        <v>20</v>
      </c>
      <c r="B33" t="s">
        <v>195</v>
      </c>
      <c r="C33" s="44" t="s">
        <v>25</v>
      </c>
      <c r="D33" s="40">
        <v>384.01178379150406</v>
      </c>
      <c r="E33" s="40">
        <v>384.01178379150406</v>
      </c>
      <c r="F33" s="45">
        <f t="shared" si="0"/>
        <v>6.691042982799174E-3</v>
      </c>
    </row>
    <row r="34" spans="1:6" x14ac:dyDescent="0.35">
      <c r="A34">
        <v>20</v>
      </c>
      <c r="B34" t="s">
        <v>195</v>
      </c>
      <c r="C34" s="44" t="s">
        <v>36</v>
      </c>
      <c r="D34" s="40">
        <v>336.71363459829644</v>
      </c>
      <c r="E34" s="40">
        <v>336.71363459829644</v>
      </c>
      <c r="F34" s="45">
        <f t="shared" si="0"/>
        <v>5.8669173631790555E-3</v>
      </c>
    </row>
    <row r="35" spans="1:6" x14ac:dyDescent="0.35">
      <c r="A35">
        <v>20</v>
      </c>
      <c r="B35" t="s">
        <v>195</v>
      </c>
      <c r="C35" s="44" t="s">
        <v>20</v>
      </c>
      <c r="D35" s="40">
        <v>4156.2327935127269</v>
      </c>
      <c r="E35" s="40">
        <v>4156.2327935127269</v>
      </c>
      <c r="F35" s="45">
        <f t="shared" si="0"/>
        <v>7.2418434646297436E-2</v>
      </c>
    </row>
    <row r="36" spans="1:6" x14ac:dyDescent="0.35">
      <c r="A36">
        <v>21</v>
      </c>
      <c r="B36" t="s">
        <v>198</v>
      </c>
      <c r="C36" s="44" t="s">
        <v>25</v>
      </c>
      <c r="D36" s="40">
        <v>193.13615954929102</v>
      </c>
      <c r="E36" s="40">
        <v>193.13615954929102</v>
      </c>
      <c r="F36" s="45">
        <f t="shared" si="0"/>
        <v>3.3652153387529874E-3</v>
      </c>
    </row>
    <row r="37" spans="1:6" x14ac:dyDescent="0.35">
      <c r="A37">
        <v>21</v>
      </c>
      <c r="B37" t="s">
        <v>198</v>
      </c>
      <c r="C37" s="44" t="s">
        <v>36</v>
      </c>
      <c r="D37" s="40">
        <v>165.29780010737505</v>
      </c>
      <c r="E37" s="40">
        <v>165.29780010737505</v>
      </c>
      <c r="F37" s="45">
        <f t="shared" si="0"/>
        <v>2.880158193481619E-3</v>
      </c>
    </row>
    <row r="38" spans="1:6" x14ac:dyDescent="0.35">
      <c r="A38">
        <v>21</v>
      </c>
      <c r="B38" t="s">
        <v>198</v>
      </c>
      <c r="C38" s="44" t="s">
        <v>20</v>
      </c>
      <c r="D38" s="40">
        <v>3661.843190422037</v>
      </c>
      <c r="E38" s="40">
        <v>3661.843190422037</v>
      </c>
      <c r="F38" s="45">
        <f t="shared" si="0"/>
        <v>6.3804162313641957E-2</v>
      </c>
    </row>
    <row r="39" spans="1:6" x14ac:dyDescent="0.35">
      <c r="A39" t="s">
        <v>425</v>
      </c>
      <c r="B39" t="s">
        <v>425</v>
      </c>
      <c r="C39" s="44" t="s">
        <v>425</v>
      </c>
      <c r="D39" s="40"/>
      <c r="E39" s="40"/>
      <c r="F39" s="45">
        <f t="shared" si="0"/>
        <v>0</v>
      </c>
    </row>
    <row r="40" spans="1:6" x14ac:dyDescent="0.35">
      <c r="A40" t="s">
        <v>426</v>
      </c>
      <c r="D40" s="40">
        <v>57391.917041736611</v>
      </c>
      <c r="E40" s="41">
        <v>57391.917041736611</v>
      </c>
      <c r="F40" s="45">
        <f t="shared" si="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A7377-7A04-40F0-89CC-EFDC7D32EDAE}">
  <dimension ref="A1:F143"/>
  <sheetViews>
    <sheetView workbookViewId="0">
      <selection activeCell="H17" sqref="H17"/>
    </sheetView>
  </sheetViews>
  <sheetFormatPr defaultRowHeight="14.5" x14ac:dyDescent="0.35"/>
  <cols>
    <col min="1" max="1" width="13.7265625" customWidth="1"/>
    <col min="2" max="2" width="17.7265625" style="2" customWidth="1"/>
    <col min="3" max="3" width="13.7265625" style="75" bestFit="1" customWidth="1"/>
    <col min="4" max="4" width="12.26953125" style="2" customWidth="1"/>
    <col min="5" max="6" width="13.54296875" style="2" customWidth="1"/>
  </cols>
  <sheetData>
    <row r="1" spans="1:6" s="77" customFormat="1" x14ac:dyDescent="0.35">
      <c r="A1" s="76" t="s">
        <v>427</v>
      </c>
      <c r="B1" s="76" t="s">
        <v>428</v>
      </c>
      <c r="C1" s="76" t="s">
        <v>429</v>
      </c>
      <c r="D1" s="76" t="s">
        <v>430</v>
      </c>
      <c r="E1" s="76" t="s">
        <v>267</v>
      </c>
      <c r="F1" s="76" t="s">
        <v>268</v>
      </c>
    </row>
    <row r="2" spans="1:6" x14ac:dyDescent="0.35">
      <c r="A2" s="73" t="s">
        <v>269</v>
      </c>
      <c r="B2" s="74" t="s">
        <v>431</v>
      </c>
      <c r="C2" s="74" t="s">
        <v>274</v>
      </c>
      <c r="D2" s="74">
        <v>19513.227080254128</v>
      </c>
      <c r="E2" s="22" t="str">
        <f>VLOOKUP($C2,'EUs with Habitat Category'!$G:$M,6,FALSE)</f>
        <v>CSH</v>
      </c>
      <c r="F2" s="22" t="e">
        <f>VLOOKUP($C2,'EUs with Habitat Category'!$G:$M,7,FALSE)</f>
        <v>#REF!</v>
      </c>
    </row>
    <row r="3" spans="1:6" x14ac:dyDescent="0.35">
      <c r="A3" s="73" t="s">
        <v>269</v>
      </c>
      <c r="B3" s="74" t="s">
        <v>431</v>
      </c>
      <c r="C3" s="74" t="s">
        <v>276</v>
      </c>
      <c r="D3" s="74">
        <v>1201.4997158637657</v>
      </c>
      <c r="E3" s="22" t="str">
        <f>VLOOKUP(C3,'EUs with Habitat Category'!G:M,6,FALSE)</f>
        <v>CYF</v>
      </c>
      <c r="F3" s="22" t="e">
        <f>VLOOKUP($C3,'EUs with Habitat Category'!$G:$M,7,FALSE)</f>
        <v>#REF!</v>
      </c>
    </row>
    <row r="4" spans="1:6" x14ac:dyDescent="0.35">
      <c r="A4" s="73" t="s">
        <v>269</v>
      </c>
      <c r="B4" s="74" t="s">
        <v>431</v>
      </c>
      <c r="C4" s="74" t="s">
        <v>278</v>
      </c>
      <c r="D4" s="74">
        <v>9455.8665601894991</v>
      </c>
      <c r="E4" s="22" t="str">
        <f>VLOOKUP(C4,'EUs with Habitat Category'!G:M,6,FALSE)</f>
        <v>CYF</v>
      </c>
      <c r="F4" s="22" t="e">
        <f>VLOOKUP($C4,'EUs with Habitat Category'!$G:$M,7,FALSE)</f>
        <v>#REF!</v>
      </c>
    </row>
    <row r="5" spans="1:6" x14ac:dyDescent="0.35">
      <c r="A5" s="73" t="s">
        <v>269</v>
      </c>
      <c r="B5" s="74" t="s">
        <v>431</v>
      </c>
      <c r="C5" s="74" t="s">
        <v>271</v>
      </c>
      <c r="D5" s="74">
        <v>27418.579463086855</v>
      </c>
      <c r="E5" s="22" t="str">
        <f>VLOOKUP(C5,'EUs with Habitat Category'!G:M,6,FALSE)</f>
        <v>CMF</v>
      </c>
      <c r="F5" s="22" t="e">
        <f>VLOOKUP($C5,'EUs with Habitat Category'!$G:$M,7,FALSE)</f>
        <v>#REF!</v>
      </c>
    </row>
    <row r="6" spans="1:6" x14ac:dyDescent="0.35">
      <c r="A6" s="73" t="s">
        <v>269</v>
      </c>
      <c r="B6" s="74" t="s">
        <v>431</v>
      </c>
      <c r="C6" s="74" t="s">
        <v>272</v>
      </c>
      <c r="D6" s="74">
        <v>5031.078145384693</v>
      </c>
      <c r="E6" s="22" t="str">
        <f>VLOOKUP(C6,'EUs with Habitat Category'!G:M,6,FALSE)</f>
        <v>CMF</v>
      </c>
      <c r="F6" s="22" t="str">
        <f>VLOOKUP($C6,'EUs with Habitat Category'!$G:$M,7,FALSE)</f>
        <v>CMF-Sw</v>
      </c>
    </row>
    <row r="7" spans="1:6" x14ac:dyDescent="0.35">
      <c r="A7" s="73" t="s">
        <v>269</v>
      </c>
      <c r="B7" s="74" t="s">
        <v>431</v>
      </c>
      <c r="C7" s="74" t="s">
        <v>324</v>
      </c>
      <c r="D7" s="74">
        <v>3.7515364848499999</v>
      </c>
      <c r="E7" s="22" t="str">
        <f>VLOOKUP(C7,'EUs with Habitat Category'!G:M,6,FALSE)</f>
        <v>DSH</v>
      </c>
      <c r="F7" s="22" t="e">
        <f>VLOOKUP($C7,'EUs with Habitat Category'!$G:$M,7,FALSE)</f>
        <v>#REF!</v>
      </c>
    </row>
    <row r="8" spans="1:6" x14ac:dyDescent="0.35">
      <c r="A8" s="73" t="s">
        <v>269</v>
      </c>
      <c r="B8" s="74" t="s">
        <v>431</v>
      </c>
      <c r="C8" s="74" t="s">
        <v>325</v>
      </c>
      <c r="D8" s="74">
        <v>21919.602687804108</v>
      </c>
      <c r="E8" s="22" t="str">
        <f>VLOOKUP(C8,'EUs with Habitat Category'!G:M,6,FALSE)</f>
        <v>DSH</v>
      </c>
      <c r="F8" s="22" t="e">
        <f>VLOOKUP($C8,'EUs with Habitat Category'!$G:$M,7,FALSE)</f>
        <v>#REF!</v>
      </c>
    </row>
    <row r="9" spans="1:6" x14ac:dyDescent="0.35">
      <c r="A9" s="73" t="s">
        <v>269</v>
      </c>
      <c r="B9" s="74" t="s">
        <v>431</v>
      </c>
      <c r="C9" s="74" t="s">
        <v>326</v>
      </c>
      <c r="D9" s="74">
        <v>13552.018312763281</v>
      </c>
      <c r="E9" s="22" t="str">
        <f>VLOOKUP(C9,'EUs with Habitat Category'!G:M,6,FALSE)</f>
        <v>DYF</v>
      </c>
      <c r="F9" s="22" t="e">
        <f>VLOOKUP($C9,'EUs with Habitat Category'!$G:$M,7,FALSE)</f>
        <v>#REF!</v>
      </c>
    </row>
    <row r="10" spans="1:6" x14ac:dyDescent="0.35">
      <c r="A10" s="73" t="s">
        <v>269</v>
      </c>
      <c r="B10" s="74" t="s">
        <v>431</v>
      </c>
      <c r="C10" s="74" t="s">
        <v>327</v>
      </c>
      <c r="D10" s="74">
        <v>79817.769213729363</v>
      </c>
      <c r="E10" s="22" t="str">
        <f>VLOOKUP(C10,'EUs with Habitat Category'!G:M,6,FALSE)</f>
        <v>DYF</v>
      </c>
      <c r="F10" s="22" t="e">
        <f>VLOOKUP($C10,'EUs with Habitat Category'!$G:$M,7,FALSE)</f>
        <v>#REF!</v>
      </c>
    </row>
    <row r="11" spans="1:6" x14ac:dyDescent="0.35">
      <c r="A11" s="73" t="s">
        <v>269</v>
      </c>
      <c r="B11" s="74" t="s">
        <v>431</v>
      </c>
      <c r="C11" s="74" t="s">
        <v>322</v>
      </c>
      <c r="D11" s="74">
        <v>49354.716324562214</v>
      </c>
      <c r="E11" s="22" t="str">
        <f>VLOOKUP(C11,'EUs with Habitat Category'!G:M,6,FALSE)</f>
        <v>DMF</v>
      </c>
      <c r="F11" s="22" t="e">
        <f>VLOOKUP($C11,'EUs with Habitat Category'!$G:$M,7,FALSE)</f>
        <v>#REF!</v>
      </c>
    </row>
    <row r="12" spans="1:6" x14ac:dyDescent="0.35">
      <c r="A12" s="73" t="s">
        <v>269</v>
      </c>
      <c r="B12" s="74" t="s">
        <v>431</v>
      </c>
      <c r="C12" s="74" t="s">
        <v>323</v>
      </c>
      <c r="D12" s="74">
        <v>1745.0338816373244</v>
      </c>
      <c r="E12" s="22" t="str">
        <f>VLOOKUP(C12,'EUs with Habitat Category'!G:M,6,FALSE)</f>
        <v>DMF</v>
      </c>
      <c r="F12" s="22" t="e">
        <f>VLOOKUP($C12,'EUs with Habitat Category'!$G:$M,7,FALSE)</f>
        <v>#REF!</v>
      </c>
    </row>
    <row r="13" spans="1:6" x14ac:dyDescent="0.35">
      <c r="A13" s="73" t="s">
        <v>269</v>
      </c>
      <c r="B13" s="74" t="s">
        <v>431</v>
      </c>
      <c r="C13" s="74" t="s">
        <v>393</v>
      </c>
      <c r="D13" s="74">
        <v>381.64537415046004</v>
      </c>
      <c r="E13" s="22" t="str">
        <f>VLOOKUP(C13,'EUs with Habitat Category'!G:M,6,FALSE)</f>
        <v>DSG</v>
      </c>
      <c r="F13" s="22" t="e">
        <f>VLOOKUP($C13,'EUs with Habitat Category'!$G:$M,7,FALSE)</f>
        <v>#REF!</v>
      </c>
    </row>
    <row r="14" spans="1:6" x14ac:dyDescent="0.35">
      <c r="A14" s="73" t="s">
        <v>269</v>
      </c>
      <c r="B14" s="74" t="s">
        <v>431</v>
      </c>
      <c r="C14" s="74" t="s">
        <v>394</v>
      </c>
      <c r="D14" s="74">
        <v>1660.0967214973373</v>
      </c>
      <c r="E14" s="22" t="str">
        <f>VLOOKUP(C14,'EUs with Habitat Category'!G:M,6,FALSE)</f>
        <v>DSS</v>
      </c>
      <c r="F14" s="22" t="e">
        <f>VLOOKUP($C14,'EUs with Habitat Category'!$G:$M,7,FALSE)</f>
        <v>#REF!</v>
      </c>
    </row>
    <row r="15" spans="1:6" x14ac:dyDescent="0.35">
      <c r="A15" s="73" t="s">
        <v>269</v>
      </c>
      <c r="B15" s="74" t="s">
        <v>431</v>
      </c>
      <c r="C15" s="74" t="s">
        <v>395</v>
      </c>
      <c r="D15" s="74">
        <v>68.723475687419992</v>
      </c>
      <c r="E15" s="22" t="str">
        <f>VLOOKUP(C15,'EUs with Habitat Category'!G:M,6,FALSE)</f>
        <v>DSS</v>
      </c>
      <c r="F15" s="22" t="e">
        <f>VLOOKUP($C15,'EUs with Habitat Category'!$G:$M,7,FALSE)</f>
        <v>#REF!</v>
      </c>
    </row>
    <row r="16" spans="1:6" x14ac:dyDescent="0.35">
      <c r="A16" s="73" t="s">
        <v>269</v>
      </c>
      <c r="B16" s="74" t="s">
        <v>431</v>
      </c>
      <c r="C16" s="74" t="s">
        <v>396</v>
      </c>
      <c r="D16" s="74">
        <v>320.1723748824291</v>
      </c>
      <c r="E16" s="22" t="str">
        <f>VLOOKUP(C16,'EUs with Habitat Category'!G:M,6,FALSE)</f>
        <v>DSS</v>
      </c>
      <c r="F16" s="22" t="e">
        <f>VLOOKUP($C16,'EUs with Habitat Category'!$G:$M,7,FALSE)</f>
        <v>#REF!</v>
      </c>
    </row>
    <row r="17" spans="1:6" x14ac:dyDescent="0.35">
      <c r="A17" s="73" t="s">
        <v>269</v>
      </c>
      <c r="B17" s="74" t="s">
        <v>431</v>
      </c>
      <c r="C17" s="74" t="s">
        <v>397</v>
      </c>
      <c r="D17" s="74">
        <v>23.879356101594002</v>
      </c>
      <c r="E17" s="22" t="str">
        <f>VLOOKUP(C17,'EUs with Habitat Category'!G:M,6,FALSE)</f>
        <v>DSS</v>
      </c>
      <c r="F17" s="22" t="e">
        <f>VLOOKUP($C17,'EUs with Habitat Category'!$G:$M,7,FALSE)</f>
        <v>#REF!</v>
      </c>
    </row>
    <row r="18" spans="1:6" x14ac:dyDescent="0.35">
      <c r="A18" s="73" t="s">
        <v>269</v>
      </c>
      <c r="B18" s="74" t="s">
        <v>431</v>
      </c>
      <c r="C18" s="74" t="s">
        <v>294</v>
      </c>
      <c r="D18" s="74">
        <v>13055.104365738862</v>
      </c>
      <c r="E18" s="22" t="str">
        <f>VLOOKUP(C18,'EUs with Habitat Category'!G:M,6,FALSE)</f>
        <v>CSH</v>
      </c>
      <c r="F18" s="22" t="e">
        <f>VLOOKUP($C18,'EUs with Habitat Category'!$G:$M,7,FALSE)</f>
        <v>#REF!</v>
      </c>
    </row>
    <row r="19" spans="1:6" x14ac:dyDescent="0.35">
      <c r="A19" s="73" t="s">
        <v>269</v>
      </c>
      <c r="B19" s="74" t="s">
        <v>431</v>
      </c>
      <c r="C19" s="74" t="s">
        <v>295</v>
      </c>
      <c r="D19" s="74">
        <v>486.63057741950121</v>
      </c>
      <c r="E19" s="22" t="str">
        <f>VLOOKUP(C19,'EUs with Habitat Category'!G:M,6,FALSE)</f>
        <v>CYF</v>
      </c>
      <c r="F19" s="22" t="e">
        <f>VLOOKUP($C19,'EUs with Habitat Category'!$G:$M,7,FALSE)</f>
        <v>#REF!</v>
      </c>
    </row>
    <row r="20" spans="1:6" x14ac:dyDescent="0.35">
      <c r="A20" s="73" t="s">
        <v>269</v>
      </c>
      <c r="B20" s="74" t="s">
        <v>431</v>
      </c>
      <c r="C20" s="74" t="s">
        <v>296</v>
      </c>
      <c r="D20" s="74">
        <v>9168.5631009877088</v>
      </c>
      <c r="E20" s="22" t="str">
        <f>VLOOKUP(C20,'EUs with Habitat Category'!G:M,6,FALSE)</f>
        <v>CYF</v>
      </c>
      <c r="F20" s="22" t="e">
        <f>VLOOKUP($C20,'EUs with Habitat Category'!$G:$M,7,FALSE)</f>
        <v>#REF!</v>
      </c>
    </row>
    <row r="21" spans="1:6" x14ac:dyDescent="0.35">
      <c r="A21" s="73" t="s">
        <v>269</v>
      </c>
      <c r="B21" s="74" t="s">
        <v>431</v>
      </c>
      <c r="C21" s="74" t="s">
        <v>292</v>
      </c>
      <c r="D21" s="74">
        <v>24070.725771885489</v>
      </c>
      <c r="E21" s="22" t="str">
        <f>VLOOKUP(C21,'EUs with Habitat Category'!G:M,6,FALSE)</f>
        <v>CMF</v>
      </c>
      <c r="F21" s="22" t="e">
        <f>VLOOKUP($C21,'EUs with Habitat Category'!$G:$M,7,FALSE)</f>
        <v>#REF!</v>
      </c>
    </row>
    <row r="22" spans="1:6" x14ac:dyDescent="0.35">
      <c r="A22" s="73" t="s">
        <v>269</v>
      </c>
      <c r="B22" s="74" t="s">
        <v>431</v>
      </c>
      <c r="C22" s="74" t="s">
        <v>293</v>
      </c>
      <c r="D22" s="74">
        <v>3144.3278681385814</v>
      </c>
      <c r="E22" s="22" t="str">
        <f>VLOOKUP(C22,'EUs with Habitat Category'!G:M,6,FALSE)</f>
        <v>CMF</v>
      </c>
      <c r="F22" s="22" t="str">
        <f>VLOOKUP($C22,'EUs with Habitat Category'!$G:$M,7,FALSE)</f>
        <v>CMF-Sb</v>
      </c>
    </row>
    <row r="23" spans="1:6" x14ac:dyDescent="0.35">
      <c r="A23" s="73" t="s">
        <v>269</v>
      </c>
      <c r="B23" s="74" t="s">
        <v>431</v>
      </c>
      <c r="C23" s="74" t="s">
        <v>340</v>
      </c>
      <c r="D23" s="74">
        <v>1380.479102198535</v>
      </c>
      <c r="E23" s="22" t="str">
        <f>VLOOKUP(C23,'EUs with Habitat Category'!G:M,6,FALSE)</f>
        <v>DSH</v>
      </c>
      <c r="F23" s="22" t="e">
        <f>VLOOKUP($C23,'EUs with Habitat Category'!$G:$M,7,FALSE)</f>
        <v>#REF!</v>
      </c>
    </row>
    <row r="24" spans="1:6" x14ac:dyDescent="0.35">
      <c r="A24" s="73" t="s">
        <v>269</v>
      </c>
      <c r="B24" s="74" t="s">
        <v>431</v>
      </c>
      <c r="C24" s="74" t="s">
        <v>341</v>
      </c>
      <c r="D24" s="74">
        <v>394.18496835405278</v>
      </c>
      <c r="E24" s="22" t="str">
        <f>VLOOKUP(C24,'EUs with Habitat Category'!G:M,6,FALSE)</f>
        <v>DYF</v>
      </c>
      <c r="F24" s="22" t="e">
        <f>VLOOKUP($C24,'EUs with Habitat Category'!$G:$M,7,FALSE)</f>
        <v>#REF!</v>
      </c>
    </row>
    <row r="25" spans="1:6" x14ac:dyDescent="0.35">
      <c r="A25" s="73" t="s">
        <v>269</v>
      </c>
      <c r="B25" s="74" t="s">
        <v>431</v>
      </c>
      <c r="C25" s="74" t="s">
        <v>342</v>
      </c>
      <c r="D25" s="74">
        <v>2737.8388037870568</v>
      </c>
      <c r="E25" s="22" t="str">
        <f>VLOOKUP(C25,'EUs with Habitat Category'!G:M,6,FALSE)</f>
        <v>DYF</v>
      </c>
      <c r="F25" s="22" t="e">
        <f>VLOOKUP($C25,'EUs with Habitat Category'!$G:$M,7,FALSE)</f>
        <v>#REF!</v>
      </c>
    </row>
    <row r="26" spans="1:6" x14ac:dyDescent="0.35">
      <c r="A26" s="73" t="s">
        <v>269</v>
      </c>
      <c r="B26" s="74" t="s">
        <v>431</v>
      </c>
      <c r="C26" s="74" t="s">
        <v>339</v>
      </c>
      <c r="D26" s="74">
        <v>2071.2907225735917</v>
      </c>
      <c r="E26" s="22" t="str">
        <f>VLOOKUP(C26,'EUs with Habitat Category'!G:M,6,FALSE)</f>
        <v>DMF</v>
      </c>
      <c r="F26" s="22" t="e">
        <f>VLOOKUP($C26,'EUs with Habitat Category'!$G:$M,7,FALSE)</f>
        <v>#REF!</v>
      </c>
    </row>
    <row r="27" spans="1:6" x14ac:dyDescent="0.35">
      <c r="A27" s="73" t="s">
        <v>269</v>
      </c>
      <c r="B27" s="74" t="s">
        <v>431</v>
      </c>
      <c r="C27" s="74" t="s">
        <v>343</v>
      </c>
      <c r="D27" s="74">
        <v>15.770033446151999</v>
      </c>
      <c r="E27" s="22" t="str">
        <f>VLOOKUP(C27,'EUs with Habitat Category'!G:M,6,FALSE)</f>
        <v>DMF</v>
      </c>
      <c r="F27" s="22" t="e">
        <f>VLOOKUP($C27,'EUs with Habitat Category'!$G:$M,7,FALSE)</f>
        <v>#REF!</v>
      </c>
    </row>
    <row r="28" spans="1:6" x14ac:dyDescent="0.35">
      <c r="A28" s="73" t="s">
        <v>269</v>
      </c>
      <c r="B28" s="74" t="s">
        <v>431</v>
      </c>
      <c r="C28" s="74" t="s">
        <v>362</v>
      </c>
      <c r="D28" s="74">
        <v>11358.429298643554</v>
      </c>
      <c r="E28" s="22" t="str">
        <f>VLOOKUP(C28,'EUs with Habitat Category'!G:M,6,FALSE)</f>
        <v>FBS</v>
      </c>
      <c r="F28" s="22" t="e">
        <f>VLOOKUP($C28,'EUs with Habitat Category'!$G:$M,7,FALSE)</f>
        <v>#REF!</v>
      </c>
    </row>
    <row r="29" spans="1:6" x14ac:dyDescent="0.35">
      <c r="A29" s="73" t="s">
        <v>269</v>
      </c>
      <c r="B29" s="74" t="s">
        <v>431</v>
      </c>
      <c r="C29" s="74" t="s">
        <v>360</v>
      </c>
      <c r="D29" s="74">
        <v>0.63962133347100003</v>
      </c>
      <c r="E29" s="22" t="str">
        <f>VLOOKUP(C29,'EUs with Habitat Category'!G:M,6,FALSE)</f>
        <v>FBS</v>
      </c>
      <c r="F29" s="22" t="e">
        <f>VLOOKUP($C29,'EUs with Habitat Category'!$G:$M,7,FALSE)</f>
        <v>#REF!</v>
      </c>
    </row>
    <row r="30" spans="1:6" x14ac:dyDescent="0.35">
      <c r="A30" s="73" t="s">
        <v>269</v>
      </c>
      <c r="B30" s="74" t="s">
        <v>431</v>
      </c>
      <c r="C30" s="74" t="s">
        <v>361</v>
      </c>
      <c r="D30" s="74">
        <v>30.578530270057801</v>
      </c>
      <c r="E30" s="22" t="str">
        <f>VLOOKUP(C30,'EUs with Habitat Category'!G:M,6,FALSE)</f>
        <v>FBS</v>
      </c>
      <c r="F30" s="22" t="e">
        <f>VLOOKUP($C30,'EUs with Habitat Category'!$G:$M,7,FALSE)</f>
        <v>#REF!</v>
      </c>
    </row>
    <row r="31" spans="1:6" x14ac:dyDescent="0.35">
      <c r="A31" s="73" t="s">
        <v>269</v>
      </c>
      <c r="B31" s="74" t="s">
        <v>431</v>
      </c>
      <c r="C31" s="74" t="s">
        <v>363</v>
      </c>
      <c r="D31" s="74">
        <v>417.35366683645486</v>
      </c>
      <c r="E31" s="22" t="str">
        <f>VLOOKUP(C31,'EUs with Habitat Category'!G:M,6,FALSE)</f>
        <v>FBT</v>
      </c>
      <c r="F31" s="22" t="e">
        <f>VLOOKUP($C31,'EUs with Habitat Category'!$G:$M,7,FALSE)</f>
        <v>#REF!</v>
      </c>
    </row>
    <row r="32" spans="1:6" x14ac:dyDescent="0.35">
      <c r="A32" s="73" t="s">
        <v>269</v>
      </c>
      <c r="B32" s="74" t="s">
        <v>431</v>
      </c>
      <c r="C32" s="74" t="s">
        <v>364</v>
      </c>
      <c r="D32" s="74">
        <v>1477.0299958996891</v>
      </c>
      <c r="E32" s="22" t="str">
        <f>VLOOKUP(C32,'EUs with Habitat Category'!G:M,6,FALSE)</f>
        <v>FBT</v>
      </c>
      <c r="F32" s="22" t="e">
        <f>VLOOKUP($C32,'EUs with Habitat Category'!$G:$M,7,FALSE)</f>
        <v>#REF!</v>
      </c>
    </row>
    <row r="33" spans="1:6" x14ac:dyDescent="0.35">
      <c r="A33" s="73" t="s">
        <v>269</v>
      </c>
      <c r="B33" s="74" t="s">
        <v>431</v>
      </c>
      <c r="C33" s="74" t="s">
        <v>365</v>
      </c>
      <c r="D33" s="74">
        <v>5450.1247781604143</v>
      </c>
      <c r="E33" s="22" t="str">
        <f>VLOOKUP(C33,'EUs with Habitat Category'!G:M,6,FALSE)</f>
        <v>FBT</v>
      </c>
      <c r="F33" s="22" t="e">
        <f>VLOOKUP($C33,'EUs with Habitat Category'!$G:$M,7,FALSE)</f>
        <v>#REF!</v>
      </c>
    </row>
    <row r="34" spans="1:6" x14ac:dyDescent="0.35">
      <c r="A34" s="73" t="s">
        <v>269</v>
      </c>
      <c r="B34" s="74" t="s">
        <v>431</v>
      </c>
      <c r="C34" s="74" t="s">
        <v>366</v>
      </c>
      <c r="D34" s="74">
        <v>1029.2814609422642</v>
      </c>
      <c r="E34" s="22" t="str">
        <f>VLOOKUP(C34,'EUs with Habitat Category'!G:M,6,FALSE)</f>
        <v>FBT</v>
      </c>
      <c r="F34" s="22" t="e">
        <f>VLOOKUP($C34,'EUs with Habitat Category'!$G:$M,7,FALSE)</f>
        <v>#REF!</v>
      </c>
    </row>
    <row r="35" spans="1:6" x14ac:dyDescent="0.35">
      <c r="A35" s="73" t="s">
        <v>269</v>
      </c>
      <c r="B35" s="74" t="s">
        <v>431</v>
      </c>
      <c r="C35" s="74" t="s">
        <v>414</v>
      </c>
      <c r="D35" s="74">
        <v>1661.1864927697679</v>
      </c>
      <c r="E35" s="22" t="str">
        <f>VLOOKUP(C35,'EUs with Habitat Category'!G:M,6,FALSE)</f>
        <v>NVE</v>
      </c>
      <c r="F35" s="22" t="e">
        <f>VLOOKUP($C35,'EUs with Habitat Category'!$G:$M,7,FALSE)</f>
        <v>#REF!</v>
      </c>
    </row>
    <row r="36" spans="1:6" x14ac:dyDescent="0.35">
      <c r="A36" s="73" t="s">
        <v>269</v>
      </c>
      <c r="B36" s="74" t="s">
        <v>431</v>
      </c>
      <c r="C36" s="74" t="s">
        <v>408</v>
      </c>
      <c r="D36" s="74">
        <v>20.739379986020001</v>
      </c>
      <c r="E36" s="22" t="str">
        <f>VLOOKUP(C36,'EUs with Habitat Category'!G:M,6,FALSE)</f>
        <v>CUL</v>
      </c>
      <c r="F36" s="22" t="e">
        <f>VLOOKUP($C36,'EUs with Habitat Category'!$G:$M,7,FALSE)</f>
        <v>#REF!</v>
      </c>
    </row>
    <row r="37" spans="1:6" x14ac:dyDescent="0.35">
      <c r="A37" s="73" t="s">
        <v>269</v>
      </c>
      <c r="B37" s="74" t="s">
        <v>431</v>
      </c>
      <c r="C37" s="74" t="s">
        <v>409</v>
      </c>
      <c r="D37" s="74">
        <v>153141.06606218551</v>
      </c>
      <c r="E37" s="22" t="str">
        <f>VLOOKUP(C37,'EUs with Habitat Category'!G:M,6,FALSE)</f>
        <v>CUL</v>
      </c>
      <c r="F37" s="22" t="e">
        <f>VLOOKUP($C37,'EUs with Habitat Category'!$G:$M,7,FALSE)</f>
        <v>#REF!</v>
      </c>
    </row>
    <row r="38" spans="1:6" x14ac:dyDescent="0.35">
      <c r="A38" s="73" t="s">
        <v>269</v>
      </c>
      <c r="B38" s="74" t="s">
        <v>431</v>
      </c>
      <c r="C38" s="74" t="s">
        <v>410</v>
      </c>
      <c r="D38" s="74">
        <v>35.171907859000001</v>
      </c>
      <c r="E38" s="22" t="str">
        <f>VLOOKUP(C38,'EUs with Habitat Category'!G:M,6,FALSE)</f>
        <v>CUL</v>
      </c>
      <c r="F38" s="22" t="e">
        <f>VLOOKUP($C38,'EUs with Habitat Category'!$G:$M,7,FALSE)</f>
        <v>#REF!</v>
      </c>
    </row>
    <row r="39" spans="1:6" x14ac:dyDescent="0.35">
      <c r="A39" s="73" t="s">
        <v>269</v>
      </c>
      <c r="B39" s="74" t="s">
        <v>431</v>
      </c>
      <c r="C39" s="74" t="s">
        <v>411</v>
      </c>
      <c r="D39" s="74">
        <v>1152.2487488480979</v>
      </c>
      <c r="E39" s="22" t="str">
        <f>VLOOKUP(C39,'EUs with Habitat Category'!G:M,6,FALSE)</f>
        <v>CUL</v>
      </c>
      <c r="F39" s="22" t="e">
        <f>VLOOKUP($C39,'EUs with Habitat Category'!$G:$M,7,FALSE)</f>
        <v>#REF!</v>
      </c>
    </row>
    <row r="40" spans="1:6" x14ac:dyDescent="0.35">
      <c r="A40" s="73" t="s">
        <v>269</v>
      </c>
      <c r="B40" s="74" t="s">
        <v>431</v>
      </c>
      <c r="C40" s="74" t="s">
        <v>412</v>
      </c>
      <c r="D40" s="74">
        <v>5357.3651995381251</v>
      </c>
      <c r="E40" s="22" t="str">
        <f>VLOOKUP(C40,'EUs with Habitat Category'!G:M,6,FALSE)</f>
        <v>CUL</v>
      </c>
      <c r="F40" s="22" t="e">
        <f>VLOOKUP($C40,'EUs with Habitat Category'!$G:$M,7,FALSE)</f>
        <v>#REF!</v>
      </c>
    </row>
    <row r="41" spans="1:6" x14ac:dyDescent="0.35">
      <c r="A41" s="73" t="s">
        <v>269</v>
      </c>
      <c r="B41" s="74" t="s">
        <v>431</v>
      </c>
      <c r="C41" s="74" t="s">
        <v>413</v>
      </c>
      <c r="D41" s="74">
        <v>4.1289332252079998</v>
      </c>
      <c r="E41" s="22" t="str">
        <f>VLOOKUP(C41,'EUs with Habitat Category'!G:M,6,FALSE)</f>
        <v>CUL</v>
      </c>
      <c r="F41" s="22" t="e">
        <f>VLOOKUP($C41,'EUs with Habitat Category'!$G:$M,7,FALSE)</f>
        <v>#REF!</v>
      </c>
    </row>
    <row r="42" spans="1:6" x14ac:dyDescent="0.35">
      <c r="A42" s="73" t="s">
        <v>269</v>
      </c>
      <c r="B42" s="74" t="s">
        <v>431</v>
      </c>
      <c r="C42" s="74" t="s">
        <v>415</v>
      </c>
      <c r="D42" s="74">
        <v>168.45450486368659</v>
      </c>
      <c r="E42" s="22" t="str">
        <f>VLOOKUP(C42,'EUs with Habitat Category'!G:M,6,FALSE)</f>
        <v>NVE</v>
      </c>
      <c r="F42" s="22" t="e">
        <f>VLOOKUP($C42,'EUs with Habitat Category'!$G:$M,7,FALSE)</f>
        <v>#REF!</v>
      </c>
    </row>
    <row r="43" spans="1:6" x14ac:dyDescent="0.35">
      <c r="A43" s="73" t="s">
        <v>269</v>
      </c>
      <c r="B43" s="74" t="s">
        <v>431</v>
      </c>
      <c r="C43" s="74" t="s">
        <v>314</v>
      </c>
      <c r="D43" s="74">
        <v>21.510644145600001</v>
      </c>
      <c r="E43" s="22" t="str">
        <f>VLOOKUP(C43,'EUs with Habitat Category'!G:M,6,FALSE)</f>
        <v>RSH</v>
      </c>
      <c r="F43" s="22" t="e">
        <f>VLOOKUP($C43,'EUs with Habitat Category'!$G:$M,7,FALSE)</f>
        <v>#REF!</v>
      </c>
    </row>
    <row r="44" spans="1:6" x14ac:dyDescent="0.35">
      <c r="A44" s="73" t="s">
        <v>269</v>
      </c>
      <c r="B44" s="74" t="s">
        <v>431</v>
      </c>
      <c r="C44" s="74" t="s">
        <v>315</v>
      </c>
      <c r="D44" s="74">
        <v>1005.2092155338182</v>
      </c>
      <c r="E44" s="22" t="str">
        <f>VLOOKUP(C44,'EUs with Habitat Category'!G:M,6,FALSE)</f>
        <v>RSH</v>
      </c>
      <c r="F44" s="22" t="e">
        <f>VLOOKUP($C44,'EUs with Habitat Category'!$G:$M,7,FALSE)</f>
        <v>#REF!</v>
      </c>
    </row>
    <row r="45" spans="1:6" x14ac:dyDescent="0.35">
      <c r="A45" s="73" t="s">
        <v>269</v>
      </c>
      <c r="B45" s="74" t="s">
        <v>431</v>
      </c>
      <c r="C45" s="74" t="s">
        <v>317</v>
      </c>
      <c r="D45" s="74">
        <v>58.61382769938799</v>
      </c>
      <c r="E45" s="22" t="str">
        <f>VLOOKUP(C45,'EUs with Habitat Category'!G:M,6,FALSE)</f>
        <v>RSH</v>
      </c>
      <c r="F45" s="22" t="e">
        <f>VLOOKUP($C45,'EUs with Habitat Category'!$G:$M,7,FALSE)</f>
        <v>#REF!</v>
      </c>
    </row>
    <row r="46" spans="1:6" x14ac:dyDescent="0.35">
      <c r="A46" s="73" t="s">
        <v>269</v>
      </c>
      <c r="B46" s="74" t="s">
        <v>431</v>
      </c>
      <c r="C46" s="74" t="s">
        <v>319</v>
      </c>
      <c r="D46" s="74">
        <v>80.783154640639992</v>
      </c>
      <c r="E46" s="22" t="str">
        <f>VLOOKUP(C46,'EUs with Habitat Category'!G:M,6,FALSE)</f>
        <v>RSH</v>
      </c>
      <c r="F46" s="22" t="e">
        <f>VLOOKUP($C46,'EUs with Habitat Category'!$G:$M,7,FALSE)</f>
        <v>#REF!</v>
      </c>
    </row>
    <row r="47" spans="1:6" x14ac:dyDescent="0.35">
      <c r="A47" s="73" t="s">
        <v>269</v>
      </c>
      <c r="B47" s="74" t="s">
        <v>431</v>
      </c>
      <c r="C47" s="74" t="s">
        <v>320</v>
      </c>
      <c r="D47" s="74">
        <v>227.67695941730605</v>
      </c>
      <c r="E47" s="22" t="str">
        <f>VLOOKUP(C47,'EUs with Habitat Category'!G:M,6,FALSE)</f>
        <v>RYF</v>
      </c>
      <c r="F47" s="22" t="e">
        <f>VLOOKUP($C47,'EUs with Habitat Category'!$G:$M,7,FALSE)</f>
        <v>#REF!</v>
      </c>
    </row>
    <row r="48" spans="1:6" x14ac:dyDescent="0.35">
      <c r="A48" s="73" t="s">
        <v>269</v>
      </c>
      <c r="B48" s="74" t="s">
        <v>431</v>
      </c>
      <c r="C48" s="74" t="s">
        <v>321</v>
      </c>
      <c r="D48" s="74">
        <v>465.76178718086811</v>
      </c>
      <c r="E48" s="22" t="str">
        <f>VLOOKUP(C48,'EUs with Habitat Category'!G:M,6,FALSE)</f>
        <v>RYF</v>
      </c>
      <c r="F48" s="22" t="e">
        <f>VLOOKUP($C48,'EUs with Habitat Category'!$G:$M,7,FALSE)</f>
        <v>#REF!</v>
      </c>
    </row>
    <row r="49" spans="1:6" x14ac:dyDescent="0.35">
      <c r="A49" s="73" t="s">
        <v>269</v>
      </c>
      <c r="B49" s="74" t="s">
        <v>431</v>
      </c>
      <c r="C49" s="74" t="s">
        <v>312</v>
      </c>
      <c r="D49" s="74">
        <v>907.7620709459901</v>
      </c>
      <c r="E49" s="22" t="str">
        <f>VLOOKUP(C49,'EUs with Habitat Category'!G:M,6,FALSE)</f>
        <v>RMF</v>
      </c>
      <c r="F49" s="22" t="e">
        <f>VLOOKUP($C49,'EUs with Habitat Category'!$G:$M,7,FALSE)</f>
        <v>#REF!</v>
      </c>
    </row>
    <row r="50" spans="1:6" x14ac:dyDescent="0.35">
      <c r="A50" s="73" t="s">
        <v>269</v>
      </c>
      <c r="B50" s="74" t="s">
        <v>431</v>
      </c>
      <c r="C50" s="74" t="s">
        <v>313</v>
      </c>
      <c r="D50" s="74">
        <v>14.22349562972</v>
      </c>
      <c r="E50" s="22" t="str">
        <f>VLOOKUP(C50,'EUs with Habitat Category'!G:M,6,FALSE)</f>
        <v>RMF</v>
      </c>
      <c r="F50" s="22" t="e">
        <f>VLOOKUP($C50,'EUs with Habitat Category'!$G:$M,7,FALSE)</f>
        <v>#REF!</v>
      </c>
    </row>
    <row r="51" spans="1:6" x14ac:dyDescent="0.35">
      <c r="A51" s="73" t="s">
        <v>269</v>
      </c>
      <c r="B51" s="74" t="s">
        <v>431</v>
      </c>
      <c r="C51" s="74" t="s">
        <v>417</v>
      </c>
      <c r="D51" s="74">
        <v>1153.5573162957833</v>
      </c>
      <c r="E51" s="22" t="str">
        <f>VLOOKUP(C51,'EUs with Habitat Category'!G:M,6,FALSE)</f>
        <v>NVE</v>
      </c>
      <c r="F51" s="22" t="e">
        <f>VLOOKUP($C51,'EUs with Habitat Category'!$G:$M,7,FALSE)</f>
        <v>#REF!</v>
      </c>
    </row>
    <row r="52" spans="1:6" x14ac:dyDescent="0.35">
      <c r="A52" s="73" t="s">
        <v>269</v>
      </c>
      <c r="B52" s="74" t="s">
        <v>431</v>
      </c>
      <c r="C52" s="74" t="s">
        <v>405</v>
      </c>
      <c r="D52" s="74">
        <v>280.47442646000087</v>
      </c>
      <c r="E52" s="22" t="str">
        <f>VLOOKUP(C52,'EUs with Habitat Category'!G:M,6,FALSE)</f>
        <v>ANT</v>
      </c>
      <c r="F52" s="22" t="e">
        <f>VLOOKUP($C52,'EUs with Habitat Category'!$G:$M,7,FALSE)</f>
        <v>#REF!</v>
      </c>
    </row>
    <row r="53" spans="1:6" x14ac:dyDescent="0.35">
      <c r="A53" s="73" t="s">
        <v>269</v>
      </c>
      <c r="B53" s="74" t="s">
        <v>431</v>
      </c>
      <c r="C53" s="74" t="s">
        <v>156</v>
      </c>
      <c r="D53" s="74">
        <v>4329.4591450644366</v>
      </c>
      <c r="E53" s="22" t="str">
        <f>VLOOKUP(C53,'EUs with Habitat Category'!G:M,6,FALSE)</f>
        <v>WAT</v>
      </c>
      <c r="F53" s="22" t="e">
        <f>VLOOKUP($C53,'EUs with Habitat Category'!$G:$M,7,FALSE)</f>
        <v>#REF!</v>
      </c>
    </row>
    <row r="54" spans="1:6" x14ac:dyDescent="0.35">
      <c r="A54" s="73" t="s">
        <v>269</v>
      </c>
      <c r="B54" s="74" t="s">
        <v>431</v>
      </c>
      <c r="C54" s="74" t="s">
        <v>283</v>
      </c>
      <c r="D54" s="74">
        <v>124.180349466164</v>
      </c>
      <c r="E54" s="22" t="str">
        <f>VLOOKUP(C54,'EUs with Habitat Category'!G:M,6,FALSE)</f>
        <v>CSH</v>
      </c>
      <c r="F54" s="22" t="e">
        <f>VLOOKUP($C54,'EUs with Habitat Category'!$G:$M,7,FALSE)</f>
        <v>#REF!</v>
      </c>
    </row>
    <row r="55" spans="1:6" x14ac:dyDescent="0.35">
      <c r="A55" s="73" t="s">
        <v>269</v>
      </c>
      <c r="B55" s="74" t="s">
        <v>431</v>
      </c>
      <c r="C55" s="74" t="s">
        <v>284</v>
      </c>
      <c r="D55" s="74">
        <v>226.79769026254499</v>
      </c>
      <c r="E55" s="22" t="str">
        <f>VLOOKUP(C55,'EUs with Habitat Category'!G:M,6,FALSE)</f>
        <v>CYF</v>
      </c>
      <c r="F55" s="22" t="e">
        <f>VLOOKUP($C55,'EUs with Habitat Category'!$G:$M,7,FALSE)</f>
        <v>#REF!</v>
      </c>
    </row>
    <row r="56" spans="1:6" x14ac:dyDescent="0.35">
      <c r="A56" s="73" t="s">
        <v>269</v>
      </c>
      <c r="B56" s="74" t="s">
        <v>431</v>
      </c>
      <c r="C56" s="74" t="s">
        <v>285</v>
      </c>
      <c r="D56" s="74">
        <v>609.52968037470282</v>
      </c>
      <c r="E56" s="22" t="str">
        <f>VLOOKUP(C56,'EUs with Habitat Category'!G:M,6,FALSE)</f>
        <v>CYF</v>
      </c>
      <c r="F56" s="22" t="e">
        <f>VLOOKUP($C56,'EUs with Habitat Category'!$G:$M,7,FALSE)</f>
        <v>#REF!</v>
      </c>
    </row>
    <row r="57" spans="1:6" x14ac:dyDescent="0.35">
      <c r="A57" s="73" t="s">
        <v>269</v>
      </c>
      <c r="B57" s="74" t="s">
        <v>431</v>
      </c>
      <c r="C57" s="74" t="s">
        <v>280</v>
      </c>
      <c r="D57" s="74">
        <v>326.96723147558134</v>
      </c>
      <c r="E57" s="22" t="str">
        <f>VLOOKUP(C57,'EUs with Habitat Category'!G:M,6,FALSE)</f>
        <v>CMF</v>
      </c>
      <c r="F57" s="22" t="e">
        <f>VLOOKUP($C57,'EUs with Habitat Category'!$G:$M,7,FALSE)</f>
        <v>#REF!</v>
      </c>
    </row>
    <row r="58" spans="1:6" x14ac:dyDescent="0.35">
      <c r="A58" s="73" t="s">
        <v>269</v>
      </c>
      <c r="B58" s="74" t="s">
        <v>431</v>
      </c>
      <c r="C58" s="74" t="s">
        <v>282</v>
      </c>
      <c r="D58" s="74">
        <v>13.471835784352999</v>
      </c>
      <c r="E58" s="22" t="str">
        <f>VLOOKUP(C58,'EUs with Habitat Category'!G:M,6,FALSE)</f>
        <v>CMF</v>
      </c>
      <c r="F58" s="22" t="e">
        <f>VLOOKUP($C58,'EUs with Habitat Category'!$G:$M,7,FALSE)</f>
        <v>#REF!</v>
      </c>
    </row>
    <row r="59" spans="1:6" x14ac:dyDescent="0.35">
      <c r="A59" s="73" t="s">
        <v>269</v>
      </c>
      <c r="B59" s="74" t="s">
        <v>431</v>
      </c>
      <c r="C59" s="74" t="s">
        <v>330</v>
      </c>
      <c r="D59" s="74">
        <v>59.389997316907007</v>
      </c>
      <c r="E59" s="22" t="str">
        <f>VLOOKUP(C59,'EUs with Habitat Category'!G:M,6,FALSE)</f>
        <v>DSH</v>
      </c>
      <c r="F59" s="22" t="e">
        <f>VLOOKUP($C59,'EUs with Habitat Category'!$G:$M,7,FALSE)</f>
        <v>#REF!</v>
      </c>
    </row>
    <row r="60" spans="1:6" x14ac:dyDescent="0.35">
      <c r="A60" s="73" t="s">
        <v>269</v>
      </c>
      <c r="B60" s="74" t="s">
        <v>431</v>
      </c>
      <c r="C60" s="74" t="s">
        <v>331</v>
      </c>
      <c r="D60" s="74">
        <v>261.65945427985309</v>
      </c>
      <c r="E60" s="22" t="str">
        <f>VLOOKUP(C60,'EUs with Habitat Category'!G:M,6,FALSE)</f>
        <v>DYF</v>
      </c>
      <c r="F60" s="22" t="e">
        <f>VLOOKUP($C60,'EUs with Habitat Category'!$G:$M,7,FALSE)</f>
        <v>#REF!</v>
      </c>
    </row>
    <row r="61" spans="1:6" x14ac:dyDescent="0.35">
      <c r="A61" s="73" t="s">
        <v>269</v>
      </c>
      <c r="B61" s="74" t="s">
        <v>431</v>
      </c>
      <c r="C61" s="74" t="s">
        <v>332</v>
      </c>
      <c r="D61" s="74">
        <v>389.19887065659157</v>
      </c>
      <c r="E61" s="22" t="str">
        <f>VLOOKUP(C61,'EUs with Habitat Category'!G:M,6,FALSE)</f>
        <v>DYF</v>
      </c>
      <c r="F61" s="22" t="e">
        <f>VLOOKUP($C61,'EUs with Habitat Category'!$G:$M,7,FALSE)</f>
        <v>#REF!</v>
      </c>
    </row>
    <row r="62" spans="1:6" x14ac:dyDescent="0.35">
      <c r="A62" s="73" t="s">
        <v>269</v>
      </c>
      <c r="B62" s="74" t="s">
        <v>431</v>
      </c>
      <c r="C62" s="74" t="s">
        <v>328</v>
      </c>
      <c r="D62" s="74">
        <v>79.021815557901419</v>
      </c>
      <c r="E62" s="22" t="str">
        <f>VLOOKUP(C62,'EUs with Habitat Category'!G:M,6,FALSE)</f>
        <v>DMF</v>
      </c>
      <c r="F62" s="22" t="e">
        <f>VLOOKUP($C62,'EUs with Habitat Category'!$G:$M,7,FALSE)</f>
        <v>#REF!</v>
      </c>
    </row>
    <row r="63" spans="1:6" x14ac:dyDescent="0.35">
      <c r="A63" s="73" t="s">
        <v>269</v>
      </c>
      <c r="B63" s="74" t="s">
        <v>431</v>
      </c>
      <c r="C63" s="74" t="s">
        <v>333</v>
      </c>
      <c r="D63" s="74">
        <v>58.711467869672006</v>
      </c>
      <c r="E63" s="22" t="str">
        <f>VLOOKUP(C63,'EUs with Habitat Category'!G:M,6,FALSE)</f>
        <v>DMF</v>
      </c>
      <c r="F63" s="22" t="e">
        <f>VLOOKUP($C63,'EUs with Habitat Category'!$G:$M,7,FALSE)</f>
        <v>#REF!</v>
      </c>
    </row>
    <row r="64" spans="1:6" x14ac:dyDescent="0.35">
      <c r="A64" s="73" t="s">
        <v>269</v>
      </c>
      <c r="B64" s="74" t="s">
        <v>431</v>
      </c>
      <c r="C64" s="74" t="s">
        <v>406</v>
      </c>
      <c r="D64" s="74">
        <v>25.0626209966</v>
      </c>
      <c r="E64" s="22" t="str">
        <f>VLOOKUP(C64,'EUs with Habitat Category'!G:M,6,FALSE)</f>
        <v>ANT</v>
      </c>
      <c r="F64" s="22" t="e">
        <f>VLOOKUP($C64,'EUs with Habitat Category'!$G:$M,7,FALSE)</f>
        <v>#REF!</v>
      </c>
    </row>
    <row r="65" spans="1:6" x14ac:dyDescent="0.35">
      <c r="A65" s="73" t="s">
        <v>269</v>
      </c>
      <c r="B65" s="74" t="s">
        <v>431</v>
      </c>
      <c r="C65" s="74" t="s">
        <v>160</v>
      </c>
      <c r="D65" s="74">
        <v>83.548392964636193</v>
      </c>
      <c r="E65" s="22" t="str">
        <f>VLOOKUP(C65,'EUs with Habitat Category'!G:M,6,FALSE)</f>
        <v>WAT</v>
      </c>
      <c r="F65" s="22" t="e">
        <f>VLOOKUP($C65,'EUs with Habitat Category'!$G:$M,7,FALSE)</f>
        <v>#REF!</v>
      </c>
    </row>
    <row r="66" spans="1:6" x14ac:dyDescent="0.35">
      <c r="A66" s="73" t="s">
        <v>269</v>
      </c>
      <c r="B66" s="74" t="s">
        <v>431</v>
      </c>
      <c r="C66" s="74" t="s">
        <v>162</v>
      </c>
      <c r="D66" s="74">
        <v>35.716989976322189</v>
      </c>
      <c r="E66" s="22" t="str">
        <f>VLOOKUP(C66,'EUs with Habitat Category'!G:M,6,FALSE)</f>
        <v>WAT</v>
      </c>
      <c r="F66" s="22" t="e">
        <f>VLOOKUP($C66,'EUs with Habitat Category'!$G:$M,7,FALSE)</f>
        <v>#REF!</v>
      </c>
    </row>
    <row r="67" spans="1:6" x14ac:dyDescent="0.35">
      <c r="A67" s="73" t="s">
        <v>269</v>
      </c>
      <c r="B67" s="74" t="s">
        <v>431</v>
      </c>
      <c r="C67" s="74" t="s">
        <v>164</v>
      </c>
      <c r="D67" s="74">
        <v>12.90530929387854</v>
      </c>
      <c r="E67" s="22" t="str">
        <f>VLOOKUP(C67,'EUs with Habitat Category'!G:M,6,FALSE)</f>
        <v>WAT</v>
      </c>
      <c r="F67" s="22" t="e">
        <f>VLOOKUP($C67,'EUs with Habitat Category'!$G:$M,7,FALSE)</f>
        <v>#REF!</v>
      </c>
    </row>
    <row r="68" spans="1:6" x14ac:dyDescent="0.35">
      <c r="A68" s="73" t="s">
        <v>269</v>
      </c>
      <c r="B68" s="74" t="s">
        <v>431</v>
      </c>
      <c r="C68" s="74" t="s">
        <v>166</v>
      </c>
      <c r="D68" s="74">
        <v>14541.039623020726</v>
      </c>
      <c r="E68" s="22" t="str">
        <f>VLOOKUP(C68,'EUs with Habitat Category'!G:M,6,FALSE)</f>
        <v>WAT</v>
      </c>
      <c r="F68" s="22" t="e">
        <f>VLOOKUP($C68,'EUs with Habitat Category'!$G:$M,7,FALSE)</f>
        <v>#REF!</v>
      </c>
    </row>
    <row r="69" spans="1:6" x14ac:dyDescent="0.35">
      <c r="A69" s="73" t="s">
        <v>269</v>
      </c>
      <c r="B69" s="74" t="s">
        <v>431</v>
      </c>
      <c r="C69" s="74" t="s">
        <v>168</v>
      </c>
      <c r="D69" s="74">
        <v>221.88709962986997</v>
      </c>
      <c r="E69" s="22" t="str">
        <f>VLOOKUP(C69,'EUs with Habitat Category'!G:M,6,FALSE)</f>
        <v>ANT</v>
      </c>
      <c r="F69" s="22" t="e">
        <f>VLOOKUP($C69,'EUs with Habitat Category'!$G:$M,7,FALSE)</f>
        <v>#REF!</v>
      </c>
    </row>
    <row r="70" spans="1:6" x14ac:dyDescent="0.35">
      <c r="A70" s="73" t="s">
        <v>269</v>
      </c>
      <c r="B70" s="74" t="s">
        <v>431</v>
      </c>
      <c r="C70" s="74" t="s">
        <v>418</v>
      </c>
      <c r="D70" s="74">
        <v>67.132554258041012</v>
      </c>
      <c r="E70" s="22" t="str">
        <f>VLOOKUP(C70,'EUs with Habitat Category'!G:M,6,FALSE)</f>
        <v>NVE</v>
      </c>
      <c r="F70" s="22" t="e">
        <f>VLOOKUP($C70,'EUs with Habitat Category'!$G:$M,7,FALSE)</f>
        <v>#REF!</v>
      </c>
    </row>
    <row r="71" spans="1:6" x14ac:dyDescent="0.35">
      <c r="A71" s="73" t="s">
        <v>269</v>
      </c>
      <c r="B71" s="74" t="s">
        <v>431</v>
      </c>
      <c r="C71" s="74" t="s">
        <v>172</v>
      </c>
      <c r="D71" s="74">
        <v>742.72159769290204</v>
      </c>
      <c r="E71" s="22" t="str">
        <f>VLOOKUP(C71,'EUs with Habitat Category'!G:M,6,FALSE)</f>
        <v>ANT</v>
      </c>
      <c r="F71" s="22" t="e">
        <f>VLOOKUP($C71,'EUs with Habitat Category'!$G:$M,7,FALSE)</f>
        <v>#REF!</v>
      </c>
    </row>
    <row r="72" spans="1:6" x14ac:dyDescent="0.35">
      <c r="A72" s="73" t="s">
        <v>269</v>
      </c>
      <c r="B72" s="74" t="s">
        <v>431</v>
      </c>
      <c r="C72" s="74" t="s">
        <v>174</v>
      </c>
      <c r="D72" s="74">
        <v>1.19026164874</v>
      </c>
      <c r="E72" s="22" t="str">
        <f>VLOOKUP(C72,'EUs with Habitat Category'!G:M,6,FALSE)</f>
        <v>ANT</v>
      </c>
      <c r="F72" s="22" t="e">
        <f>VLOOKUP($C72,'EUs with Habitat Category'!$G:$M,7,FALSE)</f>
        <v>#REF!</v>
      </c>
    </row>
    <row r="73" spans="1:6" x14ac:dyDescent="0.35">
      <c r="A73" s="73" t="s">
        <v>269</v>
      </c>
      <c r="B73" s="74" t="s">
        <v>431</v>
      </c>
      <c r="C73" s="74" t="s">
        <v>176</v>
      </c>
      <c r="D73" s="74">
        <v>1344.7944788084326</v>
      </c>
      <c r="E73" s="22" t="str">
        <f>VLOOKUP(C73,'EUs with Habitat Category'!G:M,6,FALSE)</f>
        <v>ANT</v>
      </c>
      <c r="F73" s="22" t="e">
        <f>VLOOKUP($C73,'EUs with Habitat Category'!$G:$M,7,FALSE)</f>
        <v>#REF!</v>
      </c>
    </row>
    <row r="74" spans="1:6" x14ac:dyDescent="0.35">
      <c r="A74" s="73" t="s">
        <v>269</v>
      </c>
      <c r="B74" s="74" t="s">
        <v>431</v>
      </c>
      <c r="C74" s="74" t="s">
        <v>304</v>
      </c>
      <c r="D74" s="74">
        <v>5066.6447161458291</v>
      </c>
      <c r="E74" s="22" t="str">
        <f>VLOOKUP(C74,'EUs with Habitat Category'!G:M,6,FALSE)</f>
        <v>CSH</v>
      </c>
      <c r="F74" s="22" t="e">
        <f>VLOOKUP($C74,'EUs with Habitat Category'!$G:$M,7,FALSE)</f>
        <v>#REF!</v>
      </c>
    </row>
    <row r="75" spans="1:6" x14ac:dyDescent="0.35">
      <c r="A75" s="73" t="s">
        <v>269</v>
      </c>
      <c r="B75" s="74" t="s">
        <v>431</v>
      </c>
      <c r="C75" s="74" t="s">
        <v>305</v>
      </c>
      <c r="D75" s="74">
        <v>992.58167585613819</v>
      </c>
      <c r="E75" s="22" t="str">
        <f>VLOOKUP(C75,'EUs with Habitat Category'!G:M,6,FALSE)</f>
        <v>CYF</v>
      </c>
      <c r="F75" s="22" t="e">
        <f>VLOOKUP($C75,'EUs with Habitat Category'!$G:$M,7,FALSE)</f>
        <v>#REF!</v>
      </c>
    </row>
    <row r="76" spans="1:6" x14ac:dyDescent="0.35">
      <c r="A76" s="73" t="s">
        <v>269</v>
      </c>
      <c r="B76" s="74" t="s">
        <v>431</v>
      </c>
      <c r="C76" s="74" t="s">
        <v>306</v>
      </c>
      <c r="D76" s="74">
        <v>7378.0705122118825</v>
      </c>
      <c r="E76" s="22" t="str">
        <f>VLOOKUP(C76,'EUs with Habitat Category'!G:M,6,FALSE)</f>
        <v>CYF</v>
      </c>
      <c r="F76" s="22" t="e">
        <f>VLOOKUP($C76,'EUs with Habitat Category'!$G:$M,7,FALSE)</f>
        <v>#REF!</v>
      </c>
    </row>
    <row r="77" spans="1:6" x14ac:dyDescent="0.35">
      <c r="A77" s="73" t="s">
        <v>269</v>
      </c>
      <c r="B77" s="74" t="s">
        <v>431</v>
      </c>
      <c r="C77" s="74" t="s">
        <v>302</v>
      </c>
      <c r="D77" s="74">
        <v>19074.497701425793</v>
      </c>
      <c r="E77" s="22" t="str">
        <f>VLOOKUP(C77,'EUs with Habitat Category'!G:M,6,FALSE)</f>
        <v>CMF</v>
      </c>
      <c r="F77" s="22" t="e">
        <f>VLOOKUP($C77,'EUs with Habitat Category'!$G:$M,7,FALSE)</f>
        <v>#REF!</v>
      </c>
    </row>
    <row r="78" spans="1:6" x14ac:dyDescent="0.35">
      <c r="A78" s="73" t="s">
        <v>269</v>
      </c>
      <c r="B78" s="74" t="s">
        <v>431</v>
      </c>
      <c r="C78" s="74" t="s">
        <v>303</v>
      </c>
      <c r="D78" s="74">
        <v>3208.1231933218364</v>
      </c>
      <c r="E78" s="22" t="str">
        <f>VLOOKUP(C78,'EUs with Habitat Category'!G:M,6,FALSE)</f>
        <v>CMF</v>
      </c>
      <c r="F78" s="22" t="e">
        <f>VLOOKUP($C78,'EUs with Habitat Category'!$G:$M,7,FALSE)</f>
        <v>#REF!</v>
      </c>
    </row>
    <row r="79" spans="1:6" x14ac:dyDescent="0.35">
      <c r="A79" s="73" t="s">
        <v>269</v>
      </c>
      <c r="B79" s="74" t="s">
        <v>431</v>
      </c>
      <c r="C79" s="74" t="s">
        <v>345</v>
      </c>
      <c r="D79" s="74">
        <v>6192.1587060535758</v>
      </c>
      <c r="E79" s="22" t="str">
        <f>VLOOKUP(C79,'EUs with Habitat Category'!G:M,6,FALSE)</f>
        <v>DSH</v>
      </c>
      <c r="F79" s="22" t="e">
        <f>VLOOKUP($C79,'EUs with Habitat Category'!$G:$M,7,FALSE)</f>
        <v>#REF!</v>
      </c>
    </row>
    <row r="80" spans="1:6" x14ac:dyDescent="0.35">
      <c r="A80" s="73" t="s">
        <v>269</v>
      </c>
      <c r="B80" s="74" t="s">
        <v>431</v>
      </c>
      <c r="C80" s="74" t="s">
        <v>346</v>
      </c>
      <c r="D80" s="74">
        <v>3586.1237196210886</v>
      </c>
      <c r="E80" s="22" t="str">
        <f>VLOOKUP(C80,'EUs with Habitat Category'!G:M,6,FALSE)</f>
        <v>DYF</v>
      </c>
      <c r="F80" s="22" t="e">
        <f>VLOOKUP($C80,'EUs with Habitat Category'!$G:$M,7,FALSE)</f>
        <v>#REF!</v>
      </c>
    </row>
    <row r="81" spans="1:6" x14ac:dyDescent="0.35">
      <c r="A81" s="73" t="s">
        <v>269</v>
      </c>
      <c r="B81" s="74" t="s">
        <v>431</v>
      </c>
      <c r="C81" s="74" t="s">
        <v>347</v>
      </c>
      <c r="D81" s="74">
        <v>27594.240283072344</v>
      </c>
      <c r="E81" s="22" t="str">
        <f>VLOOKUP(C81,'EUs with Habitat Category'!G:M,6,FALSE)</f>
        <v>DYF</v>
      </c>
      <c r="F81" s="22" t="e">
        <f>VLOOKUP($C81,'EUs with Habitat Category'!$G:$M,7,FALSE)</f>
        <v>#REF!</v>
      </c>
    </row>
    <row r="82" spans="1:6" x14ac:dyDescent="0.35">
      <c r="A82" s="73" t="s">
        <v>269</v>
      </c>
      <c r="B82" s="74" t="s">
        <v>431</v>
      </c>
      <c r="C82" s="74" t="s">
        <v>344</v>
      </c>
      <c r="D82" s="74">
        <v>28552.589139091957</v>
      </c>
      <c r="E82" s="22" t="str">
        <f>VLOOKUP(C82,'EUs with Habitat Category'!G:M,6,FALSE)</f>
        <v>DMF</v>
      </c>
      <c r="F82" s="22" t="e">
        <f>VLOOKUP($C82,'EUs with Habitat Category'!$G:$M,7,FALSE)</f>
        <v>#REF!</v>
      </c>
    </row>
    <row r="83" spans="1:6" x14ac:dyDescent="0.35">
      <c r="A83" s="73" t="s">
        <v>269</v>
      </c>
      <c r="B83" s="74" t="s">
        <v>431</v>
      </c>
      <c r="C83" s="74" t="s">
        <v>348</v>
      </c>
      <c r="D83" s="74">
        <v>821.80362457704439</v>
      </c>
      <c r="E83" s="22" t="str">
        <f>VLOOKUP(C83,'EUs with Habitat Category'!G:M,6,FALSE)</f>
        <v>DMF</v>
      </c>
      <c r="F83" s="22" t="e">
        <f>VLOOKUP($C83,'EUs with Habitat Category'!$G:$M,7,FALSE)</f>
        <v>#REF!</v>
      </c>
    </row>
    <row r="84" spans="1:6" x14ac:dyDescent="0.35">
      <c r="A84" s="73" t="s">
        <v>269</v>
      </c>
      <c r="B84" s="74" t="s">
        <v>431</v>
      </c>
      <c r="C84" s="74" t="s">
        <v>350</v>
      </c>
      <c r="D84" s="74">
        <v>50.167667222239004</v>
      </c>
      <c r="E84" s="22" t="str">
        <f>VLOOKUP(C84,'EUs with Habitat Category'!G:M,6,FALSE)</f>
        <v>DSH</v>
      </c>
      <c r="F84" s="22" t="e">
        <f>VLOOKUP($C84,'EUs with Habitat Category'!$G:$M,7,FALSE)</f>
        <v>#REF!</v>
      </c>
    </row>
    <row r="85" spans="1:6" x14ac:dyDescent="0.35">
      <c r="A85" s="73" t="s">
        <v>269</v>
      </c>
      <c r="B85" s="74" t="s">
        <v>431</v>
      </c>
      <c r="C85" s="74" t="s">
        <v>351</v>
      </c>
      <c r="D85" s="74">
        <v>121.18386657935999</v>
      </c>
      <c r="E85" s="22" t="str">
        <f>VLOOKUP(C85,'EUs with Habitat Category'!G:M,6,FALSE)</f>
        <v>DYF</v>
      </c>
      <c r="F85" s="22" t="e">
        <f>VLOOKUP($C85,'EUs with Habitat Category'!$G:$M,7,FALSE)</f>
        <v>#REF!</v>
      </c>
    </row>
    <row r="86" spans="1:6" x14ac:dyDescent="0.35">
      <c r="A86" s="73" t="s">
        <v>269</v>
      </c>
      <c r="B86" s="74" t="s">
        <v>431</v>
      </c>
      <c r="C86" s="74" t="s">
        <v>352</v>
      </c>
      <c r="D86" s="74">
        <v>212.406638259593</v>
      </c>
      <c r="E86" s="22" t="str">
        <f>VLOOKUP(C86,'EUs with Habitat Category'!G:M,6,FALSE)</f>
        <v>DYF</v>
      </c>
      <c r="F86" s="22" t="e">
        <f>VLOOKUP($C86,'EUs with Habitat Category'!$G:$M,7,FALSE)</f>
        <v>#REF!</v>
      </c>
    </row>
    <row r="87" spans="1:6" x14ac:dyDescent="0.35">
      <c r="A87" s="73" t="s">
        <v>269</v>
      </c>
      <c r="B87" s="74" t="s">
        <v>431</v>
      </c>
      <c r="C87" s="74" t="s">
        <v>349</v>
      </c>
      <c r="D87" s="74">
        <v>44.397855687730001</v>
      </c>
      <c r="E87" s="22" t="str">
        <f>VLOOKUP(C87,'EUs with Habitat Category'!G:M,6,FALSE)</f>
        <v>DMF</v>
      </c>
      <c r="F87" s="22" t="e">
        <f>VLOOKUP($C87,'EUs with Habitat Category'!$G:$M,7,FALSE)</f>
        <v>#REF!</v>
      </c>
    </row>
    <row r="88" spans="1:6" x14ac:dyDescent="0.35">
      <c r="A88" s="73" t="s">
        <v>269</v>
      </c>
      <c r="B88" s="74" t="s">
        <v>431</v>
      </c>
      <c r="C88" s="74" t="s">
        <v>376</v>
      </c>
      <c r="D88" s="74">
        <v>1924.0300010993701</v>
      </c>
      <c r="E88" s="22" t="str">
        <f>VLOOKUP(C88,'EUs with Habitat Category'!G:M,6,FALSE)</f>
        <v>WGR</v>
      </c>
      <c r="F88" s="22" t="e">
        <f>VLOOKUP($C88,'EUs with Habitat Category'!$G:$M,7,FALSE)</f>
        <v>#REF!</v>
      </c>
    </row>
    <row r="89" spans="1:6" x14ac:dyDescent="0.35">
      <c r="A89" s="73" t="s">
        <v>269</v>
      </c>
      <c r="B89" s="74" t="s">
        <v>431</v>
      </c>
      <c r="C89" s="74" t="s">
        <v>378</v>
      </c>
      <c r="D89" s="74">
        <v>940.17030269520592</v>
      </c>
      <c r="E89" s="22" t="str">
        <f>VLOOKUP(C89,'EUs with Habitat Category'!G:M,6,FALSE)</f>
        <v>WGR</v>
      </c>
      <c r="F89" s="22" t="e">
        <f>VLOOKUP($C89,'EUs with Habitat Category'!$G:$M,7,FALSE)</f>
        <v>#REF!</v>
      </c>
    </row>
    <row r="90" spans="1:6" x14ac:dyDescent="0.35">
      <c r="A90" s="73" t="s">
        <v>269</v>
      </c>
      <c r="B90" s="74" t="s">
        <v>431</v>
      </c>
      <c r="C90" s="74" t="s">
        <v>381</v>
      </c>
      <c r="D90" s="74">
        <v>781.02824044060787</v>
      </c>
      <c r="E90" s="22" t="str">
        <f>VLOOKUP(C90,'EUs with Habitat Category'!G:M,6,FALSE)</f>
        <v>WGR</v>
      </c>
      <c r="F90" s="22" t="e">
        <f>VLOOKUP($C90,'EUs with Habitat Category'!$G:$M,7,FALSE)</f>
        <v>#REF!</v>
      </c>
    </row>
    <row r="91" spans="1:6" x14ac:dyDescent="0.35">
      <c r="A91" s="73" t="s">
        <v>269</v>
      </c>
      <c r="B91" s="74" t="s">
        <v>431</v>
      </c>
      <c r="C91" s="74" t="s">
        <v>382</v>
      </c>
      <c r="D91" s="74">
        <v>14.352252573954599</v>
      </c>
      <c r="E91" s="22" t="str">
        <f>VLOOKUP(C91,'EUs with Habitat Category'!G:M,6,FALSE)</f>
        <v>WGR</v>
      </c>
      <c r="F91" s="22" t="e">
        <f>VLOOKUP($C91,'EUs with Habitat Category'!$G:$M,7,FALSE)</f>
        <v>#REF!</v>
      </c>
    </row>
    <row r="92" spans="1:6" x14ac:dyDescent="0.35">
      <c r="A92" s="73" t="s">
        <v>269</v>
      </c>
      <c r="B92" s="74" t="s">
        <v>431</v>
      </c>
      <c r="C92" s="74" t="s">
        <v>383</v>
      </c>
      <c r="D92" s="74">
        <v>15.225617759646999</v>
      </c>
      <c r="E92" s="22" t="str">
        <f>VLOOKUP(C92,'EUs with Habitat Category'!G:M,6,FALSE)</f>
        <v>WGR</v>
      </c>
      <c r="F92" s="22" t="e">
        <f>VLOOKUP($C92,'EUs with Habitat Category'!$G:$M,7,FALSE)</f>
        <v>#REF!</v>
      </c>
    </row>
    <row r="93" spans="1:6" x14ac:dyDescent="0.35">
      <c r="A93" s="73" t="s">
        <v>269</v>
      </c>
      <c r="B93" s="74" t="s">
        <v>431</v>
      </c>
      <c r="C93" s="74" t="s">
        <v>309</v>
      </c>
      <c r="D93" s="74">
        <v>506.61207174593994</v>
      </c>
      <c r="E93" s="22" t="str">
        <f>VLOOKUP(C93,'EUs with Habitat Category'!G:M,6,FALSE)</f>
        <v>CSH</v>
      </c>
      <c r="F93" s="22" t="e">
        <f>VLOOKUP($C93,'EUs with Habitat Category'!$G:$M,7,FALSE)</f>
        <v>#REF!</v>
      </c>
    </row>
    <row r="94" spans="1:6" x14ac:dyDescent="0.35">
      <c r="A94" s="73" t="s">
        <v>269</v>
      </c>
      <c r="B94" s="74" t="s">
        <v>431</v>
      </c>
      <c r="C94" s="74" t="s">
        <v>310</v>
      </c>
      <c r="D94" s="74">
        <v>119.67882611765297</v>
      </c>
      <c r="E94" s="22" t="str">
        <f>VLOOKUP(C94,'EUs with Habitat Category'!G:M,6,FALSE)</f>
        <v>CYF</v>
      </c>
      <c r="F94" s="22" t="e">
        <f>VLOOKUP($C94,'EUs with Habitat Category'!$G:$M,7,FALSE)</f>
        <v>#REF!</v>
      </c>
    </row>
    <row r="95" spans="1:6" x14ac:dyDescent="0.35">
      <c r="A95" s="73" t="s">
        <v>269</v>
      </c>
      <c r="B95" s="74" t="s">
        <v>431</v>
      </c>
      <c r="C95" s="74" t="s">
        <v>311</v>
      </c>
      <c r="D95" s="74">
        <v>646.33095182655563</v>
      </c>
      <c r="E95" s="22" t="str">
        <f>VLOOKUP(C95,'EUs with Habitat Category'!G:M,6,FALSE)</f>
        <v>CYF</v>
      </c>
      <c r="F95" s="22" t="e">
        <f>VLOOKUP($C95,'EUs with Habitat Category'!$G:$M,7,FALSE)</f>
        <v>#REF!</v>
      </c>
    </row>
    <row r="96" spans="1:6" x14ac:dyDescent="0.35">
      <c r="A96" s="73" t="s">
        <v>269</v>
      </c>
      <c r="B96" s="74" t="s">
        <v>431</v>
      </c>
      <c r="C96" s="74" t="s">
        <v>307</v>
      </c>
      <c r="D96" s="74">
        <v>1618.9431364168465</v>
      </c>
      <c r="E96" s="22" t="str">
        <f>VLOOKUP(C96,'EUs with Habitat Category'!G:M,6,FALSE)</f>
        <v>CMF</v>
      </c>
      <c r="F96" s="22" t="e">
        <f>VLOOKUP($C96,'EUs with Habitat Category'!$G:$M,7,FALSE)</f>
        <v>#REF!</v>
      </c>
    </row>
    <row r="97" spans="1:6" x14ac:dyDescent="0.35">
      <c r="A97" s="73" t="s">
        <v>269</v>
      </c>
      <c r="B97" s="74" t="s">
        <v>431</v>
      </c>
      <c r="C97" s="74" t="s">
        <v>308</v>
      </c>
      <c r="D97" s="74">
        <v>367.27087265334626</v>
      </c>
      <c r="E97" s="22" t="str">
        <f>VLOOKUP(C97,'EUs with Habitat Category'!G:M,6,FALSE)</f>
        <v>CMF</v>
      </c>
      <c r="F97" s="22" t="e">
        <f>VLOOKUP($C97,'EUs with Habitat Category'!$G:$M,7,FALSE)</f>
        <v>#REF!</v>
      </c>
    </row>
    <row r="98" spans="1:6" x14ac:dyDescent="0.35">
      <c r="A98" s="73" t="s">
        <v>269</v>
      </c>
      <c r="B98" s="74" t="s">
        <v>431</v>
      </c>
      <c r="C98" s="74" t="s">
        <v>355</v>
      </c>
      <c r="D98" s="74">
        <v>511.62978037593649</v>
      </c>
      <c r="E98" s="22" t="str">
        <f>VLOOKUP(C98,'EUs with Habitat Category'!G:M,6,FALSE)</f>
        <v>DSH</v>
      </c>
      <c r="F98" s="22" t="e">
        <f>VLOOKUP($C98,'EUs with Habitat Category'!$G:$M,7,FALSE)</f>
        <v>#REF!</v>
      </c>
    </row>
    <row r="99" spans="1:6" x14ac:dyDescent="0.35">
      <c r="A99" s="73" t="s">
        <v>269</v>
      </c>
      <c r="B99" s="74" t="s">
        <v>431</v>
      </c>
      <c r="C99" s="74" t="s">
        <v>356</v>
      </c>
      <c r="D99" s="74">
        <v>255.89409317440598</v>
      </c>
      <c r="E99" s="22" t="str">
        <f>VLOOKUP(C99,'EUs with Habitat Category'!G:M,6,FALSE)</f>
        <v>DYF</v>
      </c>
      <c r="F99" s="22" t="e">
        <f>VLOOKUP($C99,'EUs with Habitat Category'!$G:$M,7,FALSE)</f>
        <v>#REF!</v>
      </c>
    </row>
    <row r="100" spans="1:6" x14ac:dyDescent="0.35">
      <c r="A100" s="73" t="s">
        <v>269</v>
      </c>
      <c r="B100" s="74" t="s">
        <v>431</v>
      </c>
      <c r="C100" s="74" t="s">
        <v>357</v>
      </c>
      <c r="D100" s="74">
        <v>778.74282520309464</v>
      </c>
      <c r="E100" s="22" t="str">
        <f>VLOOKUP(C100,'EUs with Habitat Category'!G:M,6,FALSE)</f>
        <v>DYF</v>
      </c>
      <c r="F100" s="22" t="e">
        <f>VLOOKUP($C100,'EUs with Habitat Category'!$G:$M,7,FALSE)</f>
        <v>#REF!</v>
      </c>
    </row>
    <row r="101" spans="1:6" x14ac:dyDescent="0.35">
      <c r="A101" s="73" t="s">
        <v>269</v>
      </c>
      <c r="B101" s="74" t="s">
        <v>431</v>
      </c>
      <c r="C101" s="74" t="s">
        <v>353</v>
      </c>
      <c r="D101" s="74">
        <v>1296.9509997430077</v>
      </c>
      <c r="E101" s="22" t="str">
        <f>VLOOKUP(C101,'EUs with Habitat Category'!G:M,6,FALSE)</f>
        <v>DMF</v>
      </c>
      <c r="F101" s="22" t="e">
        <f>VLOOKUP($C101,'EUs with Habitat Category'!$G:$M,7,FALSE)</f>
        <v>#REF!</v>
      </c>
    </row>
    <row r="102" spans="1:6" x14ac:dyDescent="0.35">
      <c r="A102" s="73" t="s">
        <v>269</v>
      </c>
      <c r="B102" s="74" t="s">
        <v>431</v>
      </c>
      <c r="C102" s="74" t="s">
        <v>354</v>
      </c>
      <c r="D102" s="74">
        <v>535.26307800496591</v>
      </c>
      <c r="E102" s="22" t="str">
        <f>VLOOKUP(C102,'EUs with Habitat Category'!G:M,6,FALSE)</f>
        <v>DMF</v>
      </c>
      <c r="F102" s="22" t="e">
        <f>VLOOKUP($C102,'EUs with Habitat Category'!$G:$M,7,FALSE)</f>
        <v>#REF!</v>
      </c>
    </row>
    <row r="103" spans="1:6" x14ac:dyDescent="0.35">
      <c r="A103" s="73" t="s">
        <v>269</v>
      </c>
      <c r="B103" s="74" t="s">
        <v>431</v>
      </c>
      <c r="C103" s="74" t="s">
        <v>359</v>
      </c>
      <c r="D103" s="74">
        <v>11.871833976839998</v>
      </c>
      <c r="E103" s="22" t="str">
        <f>VLOOKUP(C103,'EUs with Habitat Category'!G:M,6,FALSE)</f>
        <v>DYF</v>
      </c>
      <c r="F103" s="22" t="e">
        <f>VLOOKUP($C103,'EUs with Habitat Category'!$G:$M,7,FALSE)</f>
        <v>#REF!</v>
      </c>
    </row>
    <row r="104" spans="1:6" x14ac:dyDescent="0.35">
      <c r="A104" s="73" t="s">
        <v>269</v>
      </c>
      <c r="B104" s="74" t="s">
        <v>431</v>
      </c>
      <c r="C104" s="74" t="s">
        <v>358</v>
      </c>
      <c r="D104" s="74">
        <v>7.8832282514399994</v>
      </c>
      <c r="E104" s="22" t="str">
        <f>VLOOKUP(C104,'EUs with Habitat Category'!G:M,6,FALSE)</f>
        <v>DMF</v>
      </c>
      <c r="F104" s="22" t="e">
        <f>VLOOKUP($C104,'EUs with Habitat Category'!$G:$M,7,FALSE)</f>
        <v>#REF!</v>
      </c>
    </row>
    <row r="105" spans="1:6" x14ac:dyDescent="0.35">
      <c r="A105" s="73" t="s">
        <v>269</v>
      </c>
      <c r="B105" s="74" t="s">
        <v>431</v>
      </c>
      <c r="C105" s="74" t="s">
        <v>299</v>
      </c>
      <c r="D105" s="74">
        <v>469.58130137865544</v>
      </c>
      <c r="E105" s="22" t="str">
        <f>VLOOKUP(C105,'EUs with Habitat Category'!G:M,6,FALSE)</f>
        <v>CSH</v>
      </c>
      <c r="F105" s="22" t="e">
        <f>VLOOKUP($C105,'EUs with Habitat Category'!$G:$M,7,FALSE)</f>
        <v>#REF!</v>
      </c>
    </row>
    <row r="106" spans="1:6" x14ac:dyDescent="0.35">
      <c r="A106" s="73" t="s">
        <v>269</v>
      </c>
      <c r="B106" s="74" t="s">
        <v>431</v>
      </c>
      <c r="C106" s="74" t="s">
        <v>300</v>
      </c>
      <c r="D106" s="74">
        <v>52.025266921704997</v>
      </c>
      <c r="E106" s="22" t="str">
        <f>VLOOKUP(C106,'EUs with Habitat Category'!G:M,6,FALSE)</f>
        <v>CYF</v>
      </c>
      <c r="F106" s="22" t="e">
        <f>VLOOKUP($C106,'EUs with Habitat Category'!$G:$M,7,FALSE)</f>
        <v>#REF!</v>
      </c>
    </row>
    <row r="107" spans="1:6" x14ac:dyDescent="0.35">
      <c r="A107" s="73" t="s">
        <v>269</v>
      </c>
      <c r="B107" s="74" t="s">
        <v>431</v>
      </c>
      <c r="C107" s="74" t="s">
        <v>301</v>
      </c>
      <c r="D107" s="74">
        <v>812.76744998561026</v>
      </c>
      <c r="E107" s="22" t="str">
        <f>VLOOKUP(C107,'EUs with Habitat Category'!G:M,6,FALSE)</f>
        <v>CYF</v>
      </c>
      <c r="F107" s="22" t="e">
        <f>VLOOKUP($C107,'EUs with Habitat Category'!$G:$M,7,FALSE)</f>
        <v>#REF!</v>
      </c>
    </row>
    <row r="108" spans="1:6" x14ac:dyDescent="0.35">
      <c r="A108" s="73" t="s">
        <v>269</v>
      </c>
      <c r="B108" s="74" t="s">
        <v>431</v>
      </c>
      <c r="C108" s="74" t="s">
        <v>297</v>
      </c>
      <c r="D108" s="74">
        <v>658.18617523786202</v>
      </c>
      <c r="E108" s="22" t="str">
        <f>VLOOKUP(C108,'EUs with Habitat Category'!G:M,6,FALSE)</f>
        <v>CMF</v>
      </c>
      <c r="F108" s="22" t="e">
        <f>VLOOKUP($C108,'EUs with Habitat Category'!$G:$M,7,FALSE)</f>
        <v>#REF!</v>
      </c>
    </row>
    <row r="109" spans="1:6" x14ac:dyDescent="0.35">
      <c r="A109" s="73" t="s">
        <v>269</v>
      </c>
      <c r="B109" s="74" t="s">
        <v>431</v>
      </c>
      <c r="C109" s="74" t="s">
        <v>298</v>
      </c>
      <c r="D109" s="74">
        <v>123.85877568208754</v>
      </c>
      <c r="E109" s="22" t="str">
        <f>VLOOKUP(C109,'EUs with Habitat Category'!G:M,6,FALSE)</f>
        <v>CMF</v>
      </c>
      <c r="F109" s="22" t="e">
        <f>VLOOKUP($C109,'EUs with Habitat Category'!$G:$M,7,FALSE)</f>
        <v>#REF!</v>
      </c>
    </row>
    <row r="110" spans="1:6" x14ac:dyDescent="0.35">
      <c r="A110" s="73" t="s">
        <v>269</v>
      </c>
      <c r="B110" s="74" t="s">
        <v>431</v>
      </c>
      <c r="C110" s="74" t="s">
        <v>286</v>
      </c>
      <c r="D110" s="74">
        <v>3.88999350908</v>
      </c>
      <c r="E110" s="22" t="str">
        <f>VLOOKUP(C110,'EUs with Habitat Category'!G:M,6,FALSE)</f>
        <v>CSH</v>
      </c>
      <c r="F110" s="22" t="e">
        <f>VLOOKUP($C110,'EUs with Habitat Category'!$G:$M,7,FALSE)</f>
        <v>#REF!</v>
      </c>
    </row>
    <row r="111" spans="1:6" x14ac:dyDescent="0.35">
      <c r="A111" s="73" t="s">
        <v>269</v>
      </c>
      <c r="B111" s="74" t="s">
        <v>431</v>
      </c>
      <c r="C111" s="74" t="s">
        <v>287</v>
      </c>
      <c r="D111" s="74">
        <v>2207.5937006972144</v>
      </c>
      <c r="E111" s="22" t="str">
        <f>VLOOKUP(C111,'EUs with Habitat Category'!G:M,6,FALSE)</f>
        <v>CSH</v>
      </c>
      <c r="F111" s="22" t="e">
        <f>VLOOKUP($C111,'EUs with Habitat Category'!$G:$M,7,FALSE)</f>
        <v>#REF!</v>
      </c>
    </row>
    <row r="112" spans="1:6" x14ac:dyDescent="0.35">
      <c r="A112" s="73" t="s">
        <v>269</v>
      </c>
      <c r="B112" s="74" t="s">
        <v>431</v>
      </c>
      <c r="C112" s="74" t="s">
        <v>288</v>
      </c>
      <c r="D112" s="74">
        <v>274.53525871513813</v>
      </c>
      <c r="E112" s="22" t="str">
        <f>VLOOKUP(C112,'EUs with Habitat Category'!G:M,6,FALSE)</f>
        <v>CYF</v>
      </c>
      <c r="F112" s="22" t="e">
        <f>VLOOKUP($C112,'EUs with Habitat Category'!$G:$M,7,FALSE)</f>
        <v>#REF!</v>
      </c>
    </row>
    <row r="113" spans="1:6" x14ac:dyDescent="0.35">
      <c r="A113" s="73" t="s">
        <v>269</v>
      </c>
      <c r="B113" s="74" t="s">
        <v>431</v>
      </c>
      <c r="C113" s="74" t="s">
        <v>289</v>
      </c>
      <c r="D113" s="74">
        <v>2576.4902492832398</v>
      </c>
      <c r="E113" s="22" t="str">
        <f>VLOOKUP(C113,'EUs with Habitat Category'!G:M,6,FALSE)</f>
        <v>CYF</v>
      </c>
      <c r="F113" s="22" t="e">
        <f>VLOOKUP($C113,'EUs with Habitat Category'!$G:$M,7,FALSE)</f>
        <v>#REF!</v>
      </c>
    </row>
    <row r="114" spans="1:6" x14ac:dyDescent="0.35">
      <c r="A114" s="73" t="s">
        <v>269</v>
      </c>
      <c r="B114" s="74" t="s">
        <v>431</v>
      </c>
      <c r="C114" s="74" t="s">
        <v>290</v>
      </c>
      <c r="D114" s="74">
        <v>3562.4447946230034</v>
      </c>
      <c r="E114" s="22" t="str">
        <f>VLOOKUP(C114,'EUs with Habitat Category'!G:M,6,FALSE)</f>
        <v>CMF</v>
      </c>
      <c r="F114" s="22" t="e">
        <f>VLOOKUP($C114,'EUs with Habitat Category'!$G:$M,7,FALSE)</f>
        <v>#REF!</v>
      </c>
    </row>
    <row r="115" spans="1:6" x14ac:dyDescent="0.35">
      <c r="A115" s="73" t="s">
        <v>269</v>
      </c>
      <c r="B115" s="74" t="s">
        <v>431</v>
      </c>
      <c r="C115" s="74" t="s">
        <v>291</v>
      </c>
      <c r="D115" s="74">
        <v>40.013751172416448</v>
      </c>
      <c r="E115" s="22" t="str">
        <f>VLOOKUP(C115,'EUs with Habitat Category'!G:M,6,FALSE)</f>
        <v>CMF</v>
      </c>
      <c r="F115" s="22" t="e">
        <f>VLOOKUP($C115,'EUs with Habitat Category'!$G:$M,7,FALSE)</f>
        <v>#REF!</v>
      </c>
    </row>
    <row r="116" spans="1:6" x14ac:dyDescent="0.35">
      <c r="A116" s="73" t="s">
        <v>269</v>
      </c>
      <c r="B116" s="74" t="s">
        <v>431</v>
      </c>
      <c r="C116" s="74" t="s">
        <v>335</v>
      </c>
      <c r="D116" s="74">
        <v>3760.5468390843107</v>
      </c>
      <c r="E116" s="22" t="str">
        <f>VLOOKUP(C116,'EUs with Habitat Category'!G:M,6,FALSE)</f>
        <v>DSH</v>
      </c>
      <c r="F116" s="22" t="e">
        <f>VLOOKUP($C116,'EUs with Habitat Category'!$G:$M,7,FALSE)</f>
        <v>#REF!</v>
      </c>
    </row>
    <row r="117" spans="1:6" x14ac:dyDescent="0.35">
      <c r="A117" s="73" t="s">
        <v>269</v>
      </c>
      <c r="B117" s="74" t="s">
        <v>431</v>
      </c>
      <c r="C117" s="74" t="s">
        <v>336</v>
      </c>
      <c r="D117" s="74">
        <v>2602.3143895220487</v>
      </c>
      <c r="E117" s="22" t="str">
        <f>VLOOKUP(C117,'EUs with Habitat Category'!G:M,6,FALSE)</f>
        <v>DYF</v>
      </c>
      <c r="F117" s="22" t="e">
        <f>VLOOKUP($C117,'EUs with Habitat Category'!$G:$M,7,FALSE)</f>
        <v>#REF!</v>
      </c>
    </row>
    <row r="118" spans="1:6" x14ac:dyDescent="0.35">
      <c r="A118" s="73" t="s">
        <v>269</v>
      </c>
      <c r="B118" s="74" t="s">
        <v>431</v>
      </c>
      <c r="C118" s="74" t="s">
        <v>337</v>
      </c>
      <c r="D118" s="74">
        <v>10114.751886413513</v>
      </c>
      <c r="E118" s="22" t="str">
        <f>VLOOKUP(C118,'EUs with Habitat Category'!G:M,6,FALSE)</f>
        <v>DYF</v>
      </c>
      <c r="F118" s="22" t="e">
        <f>VLOOKUP($C118,'EUs with Habitat Category'!$G:$M,7,FALSE)</f>
        <v>#REF!</v>
      </c>
    </row>
    <row r="119" spans="1:6" x14ac:dyDescent="0.35">
      <c r="A119" s="73" t="s">
        <v>269</v>
      </c>
      <c r="B119" s="74" t="s">
        <v>431</v>
      </c>
      <c r="C119" s="74" t="s">
        <v>334</v>
      </c>
      <c r="D119" s="74">
        <v>4631.6422922667425</v>
      </c>
      <c r="E119" s="22" t="str">
        <f>VLOOKUP(C119,'EUs with Habitat Category'!G:M,6,FALSE)</f>
        <v>DMF</v>
      </c>
      <c r="F119" s="22" t="e">
        <f>VLOOKUP($C119,'EUs with Habitat Category'!$G:$M,7,FALSE)</f>
        <v>#REF!</v>
      </c>
    </row>
    <row r="120" spans="1:6" x14ac:dyDescent="0.35">
      <c r="A120" s="73" t="s">
        <v>269</v>
      </c>
      <c r="B120" s="74" t="s">
        <v>431</v>
      </c>
      <c r="C120" s="74" t="s">
        <v>338</v>
      </c>
      <c r="D120" s="74">
        <v>24.875798623080001</v>
      </c>
      <c r="E120" s="22" t="str">
        <f>VLOOKUP(C120,'EUs with Habitat Category'!G:M,6,FALSE)</f>
        <v>DMF</v>
      </c>
      <c r="F120" s="22" t="e">
        <f>VLOOKUP($C120,'EUs with Habitat Category'!$G:$M,7,FALSE)</f>
        <v>#REF!</v>
      </c>
    </row>
    <row r="121" spans="1:6" x14ac:dyDescent="0.35">
      <c r="A121" s="73" t="s">
        <v>269</v>
      </c>
      <c r="B121" s="74" t="s">
        <v>431</v>
      </c>
      <c r="C121" s="74" t="s">
        <v>368</v>
      </c>
      <c r="D121" s="74">
        <v>15.500767342100001</v>
      </c>
      <c r="E121" s="22" t="str">
        <f>VLOOKUP(C121,'EUs with Habitat Category'!G:M,6,FALSE)</f>
        <v>FBS</v>
      </c>
      <c r="F121" s="22" t="e">
        <f>VLOOKUP($C121,'EUs with Habitat Category'!$G:$M,7,FALSE)</f>
        <v>#REF!</v>
      </c>
    </row>
    <row r="122" spans="1:6" x14ac:dyDescent="0.35">
      <c r="A122" s="73" t="s">
        <v>269</v>
      </c>
      <c r="B122" s="74" t="s">
        <v>431</v>
      </c>
      <c r="C122" s="74" t="s">
        <v>369</v>
      </c>
      <c r="D122" s="74">
        <v>4016.4221955806674</v>
      </c>
      <c r="E122" s="22" t="str">
        <f>VLOOKUP(C122,'EUs with Habitat Category'!G:M,6,FALSE)</f>
        <v>FBS</v>
      </c>
      <c r="F122" s="22" t="e">
        <f>VLOOKUP($C122,'EUs with Habitat Category'!$G:$M,7,FALSE)</f>
        <v>#REF!</v>
      </c>
    </row>
    <row r="123" spans="1:6" x14ac:dyDescent="0.35">
      <c r="A123" s="73" t="s">
        <v>269</v>
      </c>
      <c r="B123" s="74" t="s">
        <v>431</v>
      </c>
      <c r="C123" s="74" t="s">
        <v>370</v>
      </c>
      <c r="D123" s="74">
        <v>99.045314460649138</v>
      </c>
      <c r="E123" s="22" t="str">
        <f>VLOOKUP(C123,'EUs with Habitat Category'!G:M,6,FALSE)</f>
        <v>FBS</v>
      </c>
      <c r="F123" s="22" t="e">
        <f>VLOOKUP($C123,'EUs with Habitat Category'!$G:$M,7,FALSE)</f>
        <v>#REF!</v>
      </c>
    </row>
    <row r="124" spans="1:6" x14ac:dyDescent="0.35">
      <c r="A124" s="73" t="s">
        <v>269</v>
      </c>
      <c r="B124" s="74" t="s">
        <v>431</v>
      </c>
      <c r="C124" s="74" t="s">
        <v>371</v>
      </c>
      <c r="D124" s="74">
        <v>203.92042399291253</v>
      </c>
      <c r="E124" s="22" t="str">
        <f>VLOOKUP(C124,'EUs with Habitat Category'!G:M,6,FALSE)</f>
        <v>FBS</v>
      </c>
      <c r="F124" s="22" t="e">
        <f>VLOOKUP($C124,'EUs with Habitat Category'!$G:$M,7,FALSE)</f>
        <v>#REF!</v>
      </c>
    </row>
    <row r="125" spans="1:6" x14ac:dyDescent="0.35">
      <c r="A125" s="73" t="s">
        <v>269</v>
      </c>
      <c r="B125" s="74" t="s">
        <v>431</v>
      </c>
      <c r="C125" s="74" t="s">
        <v>372</v>
      </c>
      <c r="D125" s="74">
        <v>474.94791981673518</v>
      </c>
      <c r="E125" s="22" t="str">
        <f>VLOOKUP(C125,'EUs with Habitat Category'!G:M,6,FALSE)</f>
        <v>FBT</v>
      </c>
      <c r="F125" s="22" t="e">
        <f>VLOOKUP($C125,'EUs with Habitat Category'!$G:$M,7,FALSE)</f>
        <v>#REF!</v>
      </c>
    </row>
    <row r="126" spans="1:6" x14ac:dyDescent="0.35">
      <c r="A126" s="73" t="s">
        <v>269</v>
      </c>
      <c r="B126" s="74" t="s">
        <v>431</v>
      </c>
      <c r="C126" s="74" t="s">
        <v>373</v>
      </c>
      <c r="D126" s="74">
        <v>915.7208469555377</v>
      </c>
      <c r="E126" s="22" t="str">
        <f>VLOOKUP(C126,'EUs with Habitat Category'!G:M,6,FALSE)</f>
        <v>FBT</v>
      </c>
      <c r="F126" s="22" t="e">
        <f>VLOOKUP($C126,'EUs with Habitat Category'!$G:$M,7,FALSE)</f>
        <v>#REF!</v>
      </c>
    </row>
    <row r="127" spans="1:6" x14ac:dyDescent="0.35">
      <c r="A127" s="73" t="s">
        <v>269</v>
      </c>
      <c r="B127" s="74" t="s">
        <v>431</v>
      </c>
      <c r="C127" s="74" t="s">
        <v>374</v>
      </c>
      <c r="D127" s="74">
        <v>1034.4156701506574</v>
      </c>
      <c r="E127" s="22" t="str">
        <f>VLOOKUP(C127,'EUs with Habitat Category'!G:M,6,FALSE)</f>
        <v>FBT</v>
      </c>
      <c r="F127" s="22" t="e">
        <f>VLOOKUP($C127,'EUs with Habitat Category'!$G:$M,7,FALSE)</f>
        <v>#REF!</v>
      </c>
    </row>
    <row r="128" spans="1:6" x14ac:dyDescent="0.35">
      <c r="A128" s="73" t="s">
        <v>269</v>
      </c>
      <c r="B128" s="74" t="s">
        <v>431</v>
      </c>
      <c r="C128" s="74" t="s">
        <v>375</v>
      </c>
      <c r="D128" s="74">
        <v>259.58582018205101</v>
      </c>
      <c r="E128" s="22" t="str">
        <f>VLOOKUP(C128,'EUs with Habitat Category'!G:M,6,FALSE)</f>
        <v>FBT</v>
      </c>
      <c r="F128" s="22" t="e">
        <f>VLOOKUP($C128,'EUs with Habitat Category'!$G:$M,7,FALSE)</f>
        <v>#REF!</v>
      </c>
    </row>
    <row r="129" spans="1:6" x14ac:dyDescent="0.35">
      <c r="A129" s="73" t="s">
        <v>269</v>
      </c>
      <c r="B129" s="74" t="s">
        <v>431</v>
      </c>
      <c r="C129" s="74" t="s">
        <v>178</v>
      </c>
      <c r="D129" s="74">
        <v>5058.0401101880807</v>
      </c>
      <c r="E129" s="22" t="str">
        <f>VLOOKUP(C129,'EUs with Habitat Category'!G:M,6,FALSE)</f>
        <v>ANT</v>
      </c>
      <c r="F129" s="22" t="e">
        <f>VLOOKUP($C129,'EUs with Habitat Category'!$G:$M,7,FALSE)</f>
        <v>#REF!</v>
      </c>
    </row>
    <row r="130" spans="1:6" x14ac:dyDescent="0.35">
      <c r="A130" s="73" t="s">
        <v>269</v>
      </c>
      <c r="B130" s="74" t="s">
        <v>431</v>
      </c>
      <c r="C130" s="74" t="s">
        <v>389</v>
      </c>
      <c r="D130" s="74">
        <v>291.25727173022841</v>
      </c>
      <c r="E130" s="22" t="str">
        <f>VLOOKUP(C130,'EUs with Habitat Category'!G:M,6,FALSE)</f>
        <v>WRI</v>
      </c>
      <c r="F130" s="22" t="e">
        <f>VLOOKUP($C130,'EUs with Habitat Category'!$G:$M,7,FALSE)</f>
        <v>#REF!</v>
      </c>
    </row>
    <row r="131" spans="1:6" x14ac:dyDescent="0.35">
      <c r="A131" s="73" t="s">
        <v>269</v>
      </c>
      <c r="B131" s="74" t="s">
        <v>431</v>
      </c>
      <c r="C131" s="74" t="s">
        <v>390</v>
      </c>
      <c r="D131" s="74">
        <v>440.58104045839411</v>
      </c>
      <c r="E131" s="22" t="str">
        <f>VLOOKUP(C131,'EUs with Habitat Category'!G:M,6,FALSE)</f>
        <v>WRI</v>
      </c>
      <c r="F131" s="22" t="e">
        <f>VLOOKUP($C131,'EUs with Habitat Category'!$G:$M,7,FALSE)</f>
        <v>#REF!</v>
      </c>
    </row>
    <row r="132" spans="1:6" x14ac:dyDescent="0.35">
      <c r="A132" s="73" t="s">
        <v>269</v>
      </c>
      <c r="B132" s="74" t="s">
        <v>431</v>
      </c>
      <c r="C132" s="74" t="s">
        <v>391</v>
      </c>
      <c r="D132" s="74">
        <v>214.66485151496204</v>
      </c>
      <c r="E132" s="22" t="str">
        <f>VLOOKUP(C132,'EUs with Habitat Category'!G:M,6,FALSE)</f>
        <v>WRI</v>
      </c>
      <c r="F132" s="22" t="e">
        <f>VLOOKUP($C132,'EUs with Habitat Category'!$G:$M,7,FALSE)</f>
        <v>#REF!</v>
      </c>
    </row>
    <row r="133" spans="1:6" x14ac:dyDescent="0.35">
      <c r="A133" s="73" t="s">
        <v>269</v>
      </c>
      <c r="B133" s="74" t="s">
        <v>431</v>
      </c>
      <c r="C133" s="74" t="s">
        <v>392</v>
      </c>
      <c r="D133" s="74">
        <v>229.95835935326198</v>
      </c>
      <c r="E133" s="22" t="str">
        <f>VLOOKUP(C133,'EUs with Habitat Category'!G:M,6,FALSE)</f>
        <v>WRI</v>
      </c>
      <c r="F133" s="22" t="e">
        <f>VLOOKUP($C133,'EUs with Habitat Category'!$G:$M,7,FALSE)</f>
        <v>#REF!</v>
      </c>
    </row>
    <row r="134" spans="1:6" x14ac:dyDescent="0.35">
      <c r="A134" s="73" t="s">
        <v>269</v>
      </c>
      <c r="B134" s="74" t="s">
        <v>431</v>
      </c>
      <c r="C134" s="74" t="s">
        <v>384</v>
      </c>
      <c r="D134" s="74">
        <v>1085.427332705661</v>
      </c>
      <c r="E134" s="22" t="str">
        <f>VLOOKUP(C134,'EUs with Habitat Category'!G:M,6,FALSE)</f>
        <v>WSH</v>
      </c>
      <c r="F134" s="22" t="e">
        <f>VLOOKUP($C134,'EUs with Habitat Category'!$G:$M,7,FALSE)</f>
        <v>#REF!</v>
      </c>
    </row>
    <row r="135" spans="1:6" x14ac:dyDescent="0.35">
      <c r="A135" s="73" t="s">
        <v>269</v>
      </c>
      <c r="B135" s="74" t="s">
        <v>431</v>
      </c>
      <c r="C135" s="74" t="s">
        <v>385</v>
      </c>
      <c r="D135" s="74">
        <v>15.721684026269999</v>
      </c>
      <c r="E135" s="22" t="str">
        <f>VLOOKUP(C135,'EUs with Habitat Category'!G:M,6,FALSE)</f>
        <v>WSH</v>
      </c>
      <c r="F135" s="22" t="e">
        <f>VLOOKUP($C135,'EUs with Habitat Category'!$G:$M,7,FALSE)</f>
        <v>#REF!</v>
      </c>
    </row>
    <row r="136" spans="1:6" x14ac:dyDescent="0.35">
      <c r="A136" s="73" t="s">
        <v>269</v>
      </c>
      <c r="B136" s="74" t="s">
        <v>431</v>
      </c>
      <c r="C136" s="74" t="s">
        <v>386</v>
      </c>
      <c r="D136" s="74">
        <v>3852.2418938374331</v>
      </c>
      <c r="E136" s="22" t="str">
        <f>VLOOKUP(C136,'EUs with Habitat Category'!G:M,6,FALSE)</f>
        <v>WSH</v>
      </c>
      <c r="F136" s="22" t="e">
        <f>VLOOKUP($C136,'EUs with Habitat Category'!$G:$M,7,FALSE)</f>
        <v>#REF!</v>
      </c>
    </row>
    <row r="137" spans="1:6" x14ac:dyDescent="0.35">
      <c r="A137" s="73" t="s">
        <v>269</v>
      </c>
      <c r="B137" s="74" t="s">
        <v>431</v>
      </c>
      <c r="C137" s="74" t="s">
        <v>387</v>
      </c>
      <c r="D137" s="74">
        <v>56.675202916542993</v>
      </c>
      <c r="E137" s="22" t="str">
        <f>VLOOKUP(C137,'EUs with Habitat Category'!G:M,6,FALSE)</f>
        <v>WSH</v>
      </c>
      <c r="F137" s="22" t="e">
        <f>VLOOKUP($C137,'EUs with Habitat Category'!$G:$M,7,FALSE)</f>
        <v>#REF!</v>
      </c>
    </row>
    <row r="138" spans="1:6" x14ac:dyDescent="0.35">
      <c r="A138" s="73" t="s">
        <v>269</v>
      </c>
      <c r="B138" s="74" t="s">
        <v>431</v>
      </c>
      <c r="C138" s="74" t="s">
        <v>388</v>
      </c>
      <c r="D138" s="74">
        <v>107.5582950419703</v>
      </c>
      <c r="E138" s="22" t="str">
        <f>VLOOKUP(C138,'EUs with Habitat Category'!G:M,6,FALSE)</f>
        <v>WSH</v>
      </c>
      <c r="F138" s="22" t="e">
        <f>VLOOKUP($C138,'EUs with Habitat Category'!$G:$M,7,FALSE)</f>
        <v>#REF!</v>
      </c>
    </row>
    <row r="139" spans="1:6" x14ac:dyDescent="0.35">
      <c r="A139" s="73" t="s">
        <v>269</v>
      </c>
      <c r="B139" s="74" t="s">
        <v>431</v>
      </c>
      <c r="C139" s="74" t="s">
        <v>398</v>
      </c>
      <c r="D139" s="74">
        <v>5095.3626968972349</v>
      </c>
      <c r="E139" s="22" t="str">
        <f>VLOOKUP(C139,'EUs with Habitat Category'!G:M,6,FALSE)</f>
        <v>DSG</v>
      </c>
      <c r="F139" s="22" t="e">
        <f>VLOOKUP($C139,'EUs with Habitat Category'!$G:$M,7,FALSE)</f>
        <v>#REF!</v>
      </c>
    </row>
    <row r="140" spans="1:6" x14ac:dyDescent="0.35">
      <c r="A140" s="73" t="s">
        <v>269</v>
      </c>
      <c r="B140" s="74" t="s">
        <v>431</v>
      </c>
      <c r="C140" s="74" t="s">
        <v>400</v>
      </c>
      <c r="D140" s="74">
        <v>1.9227874011200001</v>
      </c>
      <c r="E140" s="22" t="str">
        <f>VLOOKUP(C140,'EUs with Habitat Category'!G:M,6,FALSE)</f>
        <v>DSG</v>
      </c>
      <c r="F140" s="22" t="e">
        <f>VLOOKUP($C140,'EUs with Habitat Category'!$G:$M,7,FALSE)</f>
        <v>#REF!</v>
      </c>
    </row>
    <row r="141" spans="1:6" x14ac:dyDescent="0.35">
      <c r="A141" s="73" t="s">
        <v>269</v>
      </c>
      <c r="B141" s="74" t="s">
        <v>431</v>
      </c>
      <c r="C141" s="74" t="s">
        <v>401</v>
      </c>
      <c r="D141" s="74">
        <v>836.63198029876025</v>
      </c>
      <c r="E141" s="22" t="str">
        <f>VLOOKUP(C141,'EUs with Habitat Category'!G:M,6,FALSE)</f>
        <v>DSG</v>
      </c>
      <c r="F141" s="22" t="e">
        <f>VLOOKUP($C141,'EUs with Habitat Category'!$G:$M,7,FALSE)</f>
        <v>#REF!</v>
      </c>
    </row>
    <row r="142" spans="1:6" x14ac:dyDescent="0.35">
      <c r="A142" s="73" t="s">
        <v>269</v>
      </c>
      <c r="B142" s="74" t="s">
        <v>431</v>
      </c>
      <c r="C142" s="74" t="s">
        <v>402</v>
      </c>
      <c r="D142" s="74">
        <v>977.65183097915099</v>
      </c>
      <c r="E142" s="22" t="str">
        <f>VLOOKUP(C142,'EUs with Habitat Category'!G:M,6,FALSE)</f>
        <v>DSS</v>
      </c>
      <c r="F142" s="22" t="e">
        <f>VLOOKUP($C142,'EUs with Habitat Category'!$G:$M,7,FALSE)</f>
        <v>#REF!</v>
      </c>
    </row>
    <row r="143" spans="1:6" x14ac:dyDescent="0.35">
      <c r="A143" s="73" t="s">
        <v>269</v>
      </c>
      <c r="B143" s="74" t="s">
        <v>431</v>
      </c>
      <c r="C143" s="74" t="s">
        <v>403</v>
      </c>
      <c r="D143" s="74">
        <v>194.57960227461601</v>
      </c>
      <c r="E143" s="22" t="str">
        <f>VLOOKUP(C143,'EUs with Habitat Category'!G:M,6,FALSE)</f>
        <v>DSS</v>
      </c>
      <c r="F143" s="22" t="e">
        <f>VLOOKUP($C143,'EUs with Habitat Category'!$G:$M,7,FALSE)</f>
        <v>#REF!</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EBA.Document" ma:contentTypeID="0x01010060479CD1A850B54CA3CCC83D33483B8200896E6B7624FEF4478FECC7D1489D56AD" ma:contentTypeVersion="20" ma:contentTypeDescription="" ma:contentTypeScope="" ma:versionID="412351589a92f2ba2634cc332aa56667">
  <xsd:schema xmlns:xsd="http://www.w3.org/2001/XMLSchema" xmlns:xs="http://www.w3.org/2001/XMLSchema" xmlns:p="http://schemas.microsoft.com/office/2006/metadata/properties" xmlns:ns2="d67b0ddb-ac34-4ae4-bc9f-129e1df1f18e" xmlns:ns3="4036f58c-3e03-48a4-9d71-576e3c7f236e" xmlns:ns4="b106dbd8-4b22-4488-ab75-b36850af7285" targetNamespace="http://schemas.microsoft.com/office/2006/metadata/properties" ma:root="true" ma:fieldsID="889eb3d37a2705ae37b07a3c73b7c743" ns2:_="" ns3:_="" ns4:_="">
    <xsd:import namespace="d67b0ddb-ac34-4ae4-bc9f-129e1df1f18e"/>
    <xsd:import namespace="4036f58c-3e03-48a4-9d71-576e3c7f236e"/>
    <xsd:import namespace="b106dbd8-4b22-4488-ab75-b36850af7285"/>
    <xsd:element name="properties">
      <xsd:complexType>
        <xsd:sequence>
          <xsd:element name="documentManagement">
            <xsd:complexType>
              <xsd:all>
                <xsd:element ref="ns2:ProjectNumber" minOccurs="0"/>
                <xsd:element ref="ns2:ClientNumber" minOccurs="0"/>
                <xsd:element ref="ns2:Initiative" minOccurs="0"/>
                <xsd:element ref="ns3:EBA.Date" minOccurs="0"/>
                <xsd:element ref="ns3:EBA.Data_x0020_Type" minOccurs="0"/>
                <xsd:element ref="ns3:EBA.Status" minOccurs="0"/>
                <xsd:element ref="ns3:EBA.Flag_x0020_for_x0020_Review" minOccurs="0"/>
                <xsd:element ref="ns4:EBA.Data_x0020_Type" minOccurs="0"/>
                <xsd:element ref="ns4:EBA.Status" minOccurs="0"/>
                <xsd:element ref="ns4:EBA.Date" minOccurs="0"/>
                <xsd:element ref="ns4:EBA.Flag_x0020_For_x0020_Review"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7b0ddb-ac34-4ae4-bc9f-129e1df1f18e" elementFormDefault="qualified">
    <xsd:import namespace="http://schemas.microsoft.com/office/2006/documentManagement/types"/>
    <xsd:import namespace="http://schemas.microsoft.com/office/infopath/2007/PartnerControls"/>
    <xsd:element name="ProjectNumber" ma:index="8" nillable="true" ma:displayName="ProjectNumber" ma:internalName="ProjectNumber" ma:readOnly="false">
      <xsd:simpleType>
        <xsd:restriction base="dms:Text">
          <xsd:maxLength value="255"/>
        </xsd:restriction>
      </xsd:simpleType>
    </xsd:element>
    <xsd:element name="ClientNumber" ma:index="9" nillable="true" ma:displayName="ClientNumber" ma:internalName="ClientNumber" ma:readOnly="false">
      <xsd:simpleType>
        <xsd:restriction base="dms:Text">
          <xsd:maxLength value="255"/>
        </xsd:restriction>
      </xsd:simpleType>
    </xsd:element>
    <xsd:element name="Initiative" ma:index="10" nillable="true" ma:displayName="Initiative" ma:internalName="Initiativ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36f58c-3e03-48a4-9d71-576e3c7f236e" elementFormDefault="qualified">
    <xsd:import namespace="http://schemas.microsoft.com/office/2006/documentManagement/types"/>
    <xsd:import namespace="http://schemas.microsoft.com/office/infopath/2007/PartnerControls"/>
    <xsd:element name="EBA.Date" ma:index="11" nillable="true" ma:displayName="EBA.Date" ma:format="DateOnly" ma:internalName="EBA_x002e_Date" ma:readOnly="false">
      <xsd:simpleType>
        <xsd:restriction base="dms:DateTime"/>
      </xsd:simpleType>
    </xsd:element>
    <xsd:element name="EBA.Data_x0020_Type" ma:index="12" nillable="true" ma:displayName="EBA.Data Type" ma:format="Dropdown" ma:internalName="EBA_x002e_Data_x0020_Type" ma:readOnly="false">
      <xsd:simpleType>
        <xsd:union memberTypes="dms:Text">
          <xsd:simpleType>
            <xsd:restriction base="dms:Choice">
              <xsd:enumeration value="Addendum"/>
              <xsd:enumeration value="Agenda"/>
              <xsd:enumeration value="Appendix"/>
              <xsd:enumeration value="Budget"/>
              <xsd:enumeration value="Calculations"/>
              <xsd:enumeration value="Change Order"/>
              <xsd:enumeration value="Contemplated Change Order"/>
              <xsd:enumeration value="Contract"/>
              <xsd:enumeration value="Drawing"/>
              <xsd:enumeration value="Email"/>
              <xsd:enumeration value="Estimate"/>
              <xsd:enumeration value="Fax"/>
              <xsd:enumeration value="Field Data"/>
              <xsd:enumeration value="Field Notes"/>
              <xsd:enumeration value="Figure"/>
              <xsd:enumeration value="Forms"/>
              <xsd:enumeration value="Inspection Report"/>
              <xsd:enumeration value="Invoice"/>
              <xsd:enumeration value="Letter"/>
              <xsd:enumeration value="Logs"/>
              <xsd:enumeration value="Manual"/>
              <xsd:enumeration value="Memo"/>
              <xsd:enumeration value="Minutes"/>
              <xsd:enumeration value="Presentation"/>
              <xsd:enumeration value="PI Sheet"/>
              <xsd:enumeration value="PMP"/>
              <xsd:enumeration value="Project Profile"/>
              <xsd:enumeration value="Project Schedule"/>
              <xsd:enumeration value="Proposal"/>
              <xsd:enumeration value="Purchase Order"/>
              <xsd:enumeration value="Reference"/>
              <xsd:enumeration value="Report"/>
              <xsd:enumeration value="Request for Proposal"/>
              <xsd:enumeration value="Resume"/>
              <xsd:enumeration value="Scope Change Info"/>
              <xsd:enumeration value="Service Agreement"/>
              <xsd:enumeration value="Specifications"/>
              <xsd:enumeration value="Statement of Qualifications"/>
              <xsd:enumeration value="Table"/>
              <xsd:enumeration value="Telephone Record"/>
              <xsd:enumeration value="Tender"/>
              <xsd:enumeration value="Test Results"/>
              <xsd:enumeration value="Transmittal"/>
              <xsd:enumeration value="Work Order"/>
            </xsd:restriction>
          </xsd:simpleType>
        </xsd:union>
      </xsd:simpleType>
    </xsd:element>
    <xsd:element name="EBA.Status" ma:index="13" nillable="true" ma:displayName="EBA.Status" ma:format="Dropdown" ma:internalName="EBA_x002e_Status" ma:readOnly="false">
      <xsd:simpleType>
        <xsd:union memberTypes="dms:Text">
          <xsd:simpleType>
            <xsd:restriction base="dms:Choice">
              <xsd:enumeration value="Working"/>
              <xsd:enumeration value="Draft"/>
              <xsd:enumeration value="Issued for Review"/>
              <xsd:enumeration value="Issued for Use"/>
              <xsd:enumeration value="Record"/>
              <xsd:enumeration value="Issued for Information"/>
              <xsd:enumeration value="Issued for Tender"/>
              <xsd:enumeration value="Issued for Construction"/>
            </xsd:restriction>
          </xsd:simpleType>
        </xsd:union>
      </xsd:simpleType>
    </xsd:element>
    <xsd:element name="EBA.Flag_x0020_for_x0020_Review" ma:index="14" nillable="true" ma:displayName="EBA.Flag for Review" ma:default="0" ma:internalName="EBA_x002e_Flag_x0020_for_x0020_Review" ma:readOnly="fals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106dbd8-4b22-4488-ab75-b36850af7285" elementFormDefault="qualified">
    <xsd:import namespace="http://schemas.microsoft.com/office/2006/documentManagement/types"/>
    <xsd:import namespace="http://schemas.microsoft.com/office/infopath/2007/PartnerControls"/>
    <xsd:element name="EBA.Data_x0020_Type" ma:index="15" nillable="true" ma:displayName="EBA.Data Type" ma:format="Dropdown" ma:internalName="EBA_x002e_Data_x0020_Type0" ma:readOnly="false">
      <xsd:simpleType>
        <xsd:union memberTypes="dms:Text">
          <xsd:simpleType>
            <xsd:restriction base="dms:Choice">
              <xsd:enumeration value="Addendum"/>
              <xsd:enumeration value="Agenda"/>
              <xsd:enumeration value="Appendix"/>
              <xsd:enumeration value="Budget"/>
              <xsd:enumeration value="Calculations"/>
              <xsd:enumeration value="Change Order"/>
              <xsd:enumeration value="Contemplated Change Order"/>
              <xsd:enumeration value="Contract"/>
              <xsd:enumeration value="Drawing"/>
              <xsd:enumeration value="Email"/>
              <xsd:enumeration value="Estimate"/>
              <xsd:enumeration value="Fax"/>
              <xsd:enumeration value="Field Data"/>
              <xsd:enumeration value="Field Notes"/>
              <xsd:enumeration value="Figure"/>
              <xsd:enumeration value="Forms"/>
              <xsd:enumeration value="Inspection Report"/>
              <xsd:enumeration value="Invoice"/>
              <xsd:enumeration value="Letter"/>
              <xsd:enumeration value="Logs"/>
              <xsd:enumeration value="Manual"/>
              <xsd:enumeration value="Memo"/>
              <xsd:enumeration value="Minutes"/>
              <xsd:enumeration value="Presentation"/>
              <xsd:enumeration value="PI Sheet"/>
              <xsd:enumeration value="PMP"/>
              <xsd:enumeration value="Project Profile"/>
              <xsd:enumeration value="Project Schedule"/>
              <xsd:enumeration value="Proposal"/>
              <xsd:enumeration value="Purchase Order"/>
              <xsd:enumeration value="Reference"/>
              <xsd:enumeration value="Report"/>
              <xsd:enumeration value="Request for Proposal"/>
              <xsd:enumeration value="Resume"/>
              <xsd:enumeration value="Scope Change Info"/>
              <xsd:enumeration value="Service Agreement"/>
              <xsd:enumeration value="Specifications"/>
              <xsd:enumeration value="Statement of Qualifications"/>
              <xsd:enumeration value="Table"/>
              <xsd:enumeration value="Telephone Record"/>
              <xsd:enumeration value="Tender"/>
              <xsd:enumeration value="Test Results"/>
              <xsd:enumeration value="Transmittal"/>
              <xsd:enumeration value="Work Order"/>
            </xsd:restriction>
          </xsd:simpleType>
        </xsd:union>
      </xsd:simpleType>
    </xsd:element>
    <xsd:element name="EBA.Status" ma:index="16" nillable="true" ma:displayName="EBA.Status" ma:format="Dropdown" ma:internalName="EBA_x002e_Status0" ma:readOnly="false">
      <xsd:simpleType>
        <xsd:union memberTypes="dms:Text">
          <xsd:simpleType>
            <xsd:restriction base="dms:Choice">
              <xsd:enumeration value="Working"/>
              <xsd:enumeration value="Draft"/>
              <xsd:enumeration value="Issued for Review"/>
              <xsd:enumeration value="Issued for Use"/>
              <xsd:enumeration value="Record"/>
              <xsd:enumeration value="Issued for Information"/>
              <xsd:enumeration value="Issued for Tender"/>
              <xsd:enumeration value="Issued for Construction"/>
            </xsd:restriction>
          </xsd:simpleType>
        </xsd:union>
      </xsd:simpleType>
    </xsd:element>
    <xsd:element name="EBA.Date" ma:index="17" nillable="true" ma:displayName="EBA.Date" ma:format="DateOnly" ma:internalName="EBA_x002e_Date0" ma:readOnly="false">
      <xsd:simpleType>
        <xsd:restriction base="dms:DateTime"/>
      </xsd:simpleType>
    </xsd:element>
    <xsd:element name="EBA.Flag_x0020_For_x0020_Review" ma:index="18" nillable="true" ma:displayName="EBA.Flag for Review" ma:default="0" ma:internalName="EBA_x002e_Flag_x0020_For_x0020_Review0" ma:readOnly="fals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BA.Date xmlns="4036f58c-3e03-48a4-9d71-576e3c7f236e" xsi:nil="true"/>
    <EBA.Status xmlns="b106dbd8-4b22-4488-ab75-b36850af7285" xsi:nil="true"/>
    <EBA.Flag_x0020_For_x0020_Review xmlns="b106dbd8-4b22-4488-ab75-b36850af7285">false</EBA.Flag_x0020_For_x0020_Review>
    <EBA.Data_x0020_Type xmlns="b106dbd8-4b22-4488-ab75-b36850af7285" xsi:nil="true"/>
    <EBA.Flag_x0020_for_x0020_Review xmlns="4036f58c-3e03-48a4-9d71-576e3c7f236e">false</EBA.Flag_x0020_for_x0020_Review>
    <ProjectNumber xmlns="d67b0ddb-ac34-4ae4-bc9f-129e1df1f18e" xsi:nil="true"/>
    <Initiative xmlns="d67b0ddb-ac34-4ae4-bc9f-129e1df1f18e" xsi:nil="true"/>
    <ClientNumber xmlns="d67b0ddb-ac34-4ae4-bc9f-129e1df1f18e" xsi:nil="true"/>
    <EBA.Status xmlns="4036f58c-3e03-48a4-9d71-576e3c7f236e" xsi:nil="true"/>
    <EBA.Date xmlns="b106dbd8-4b22-4488-ab75-b36850af7285" xsi:nil="true"/>
    <EBA.Data_x0020_Type xmlns="4036f58c-3e03-48a4-9d71-576e3c7f236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7ABCF5-3A36-4E2F-85F9-677DB45647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7b0ddb-ac34-4ae4-bc9f-129e1df1f18e"/>
    <ds:schemaRef ds:uri="4036f58c-3e03-48a4-9d71-576e3c7f236e"/>
    <ds:schemaRef ds:uri="b106dbd8-4b22-4488-ab75-b36850af72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811769-3E93-48BF-992D-B1467A043F0F}">
  <ds:schemaRefs>
    <ds:schemaRef ds:uri="http://purl.org/dc/terms/"/>
    <ds:schemaRef ds:uri="http://schemas.openxmlformats.org/package/2006/metadata/core-properties"/>
    <ds:schemaRef ds:uri="http://schemas.microsoft.com/office/2006/documentManagement/types"/>
    <ds:schemaRef ds:uri="http://purl.org/dc/dcmitype/"/>
    <ds:schemaRef ds:uri="4036f58c-3e03-48a4-9d71-576e3c7f236e"/>
    <ds:schemaRef ds:uri="d67b0ddb-ac34-4ae4-bc9f-129e1df1f18e"/>
    <ds:schemaRef ds:uri="b106dbd8-4b22-4488-ab75-b36850af7285"/>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43AA2E97-8BB8-4A36-876E-F1830A49A0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MapCodes</vt:lpstr>
      <vt:lpstr>BWBS_old_to_new</vt:lpstr>
      <vt:lpstr>Bird Habitat Categories</vt:lpstr>
      <vt:lpstr>Sheet1</vt:lpstr>
      <vt:lpstr>EUs with Habitat Category</vt:lpstr>
      <vt:lpstr>summary</vt:lpstr>
      <vt:lpstr>CEM EUs</vt:lpstr>
      <vt:lpstr>BWBS_old_to_new!Print_Area</vt:lpstr>
      <vt:lpstr>MapCodes!Print_Area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Matheson, Jeff</dc:creator>
  <cp:keywords/>
  <dc:description/>
  <cp:lastModifiedBy>Matheson, Jeff</cp:lastModifiedBy>
  <cp:revision/>
  <dcterms:created xsi:type="dcterms:W3CDTF">2017-01-03T05:34:08Z</dcterms:created>
  <dcterms:modified xsi:type="dcterms:W3CDTF">2020-09-10T17:42:03Z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0x01010060479CD1A850B54CA3CCC83D33483B8200896E6B7624FEF4478FECC7D1489D56AD</vt:lpwstr>
  </property>
</Properties>
</file>